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externalLinks/externalLink28.xml" ContentType="application/vnd.openxmlformats-officedocument.spreadsheetml.externalLink+xml"/>
  <Override PartName="/xl/externalLinks/externalLink29.xml" ContentType="application/vnd.openxmlformats-officedocument.spreadsheetml.externalLink+xml"/>
  <Override PartName="/xl/externalLinks/externalLink30.xml" ContentType="application/vnd.openxmlformats-officedocument.spreadsheetml.externalLink+xml"/>
  <Override PartName="/xl/externalLinks/externalLink31.xml" ContentType="application/vnd.openxmlformats-officedocument.spreadsheetml.externalLink+xml"/>
  <Override PartName="/xl/externalLinks/externalLink32.xml" ContentType="application/vnd.openxmlformats-officedocument.spreadsheetml.externalLink+xml"/>
  <Override PartName="/xl/externalLinks/externalLink33.xml" ContentType="application/vnd.openxmlformats-officedocument.spreadsheetml.externalLink+xml"/>
  <Override PartName="/xl/externalLinks/externalLink34.xml" ContentType="application/vnd.openxmlformats-officedocument.spreadsheetml.externalLink+xml"/>
  <Override PartName="/xl/externalLinks/externalLink35.xml" ContentType="application/vnd.openxmlformats-officedocument.spreadsheetml.externalLink+xml"/>
  <Override PartName="/xl/externalLinks/externalLink36.xml" ContentType="application/vnd.openxmlformats-officedocument.spreadsheetml.externalLink+xml"/>
  <Override PartName="/xl/externalLinks/externalLink37.xml" ContentType="application/vnd.openxmlformats-officedocument.spreadsheetml.externalLink+xml"/>
  <Override PartName="/xl/externalLinks/externalLink38.xml" ContentType="application/vnd.openxmlformats-officedocument.spreadsheetml.externalLink+xml"/>
  <Override PartName="/xl/externalLinks/externalLink39.xml" ContentType="application/vnd.openxmlformats-officedocument.spreadsheetml.externalLink+xml"/>
  <Override PartName="/xl/externalLinks/externalLink40.xml" ContentType="application/vnd.openxmlformats-officedocument.spreadsheetml.externalLink+xml"/>
  <Override PartName="/xl/externalLinks/externalLink41.xml" ContentType="application/vnd.openxmlformats-officedocument.spreadsheetml.externalLink+xml"/>
  <Override PartName="/xl/externalLinks/externalLink42.xml" ContentType="application/vnd.openxmlformats-officedocument.spreadsheetml.externalLink+xml"/>
  <Override PartName="/xl/externalLinks/externalLink43.xml" ContentType="application/vnd.openxmlformats-officedocument.spreadsheetml.externalLink+xml"/>
  <Override PartName="/xl/externalLinks/externalLink44.xml" ContentType="application/vnd.openxmlformats-officedocument.spreadsheetml.externalLink+xml"/>
  <Override PartName="/xl/externalLinks/externalLink45.xml" ContentType="application/vnd.openxmlformats-officedocument.spreadsheetml.externalLink+xml"/>
  <Override PartName="/xl/externalLinks/externalLink46.xml" ContentType="application/vnd.openxmlformats-officedocument.spreadsheetml.externalLink+xml"/>
  <Override PartName="/xl/externalLinks/externalLink47.xml" ContentType="application/vnd.openxmlformats-officedocument.spreadsheetml.externalLink+xml"/>
  <Override PartName="/xl/externalLinks/externalLink48.xml" ContentType="application/vnd.openxmlformats-officedocument.spreadsheetml.externalLink+xml"/>
  <Override PartName="/xl/externalLinks/externalLink49.xml" ContentType="application/vnd.openxmlformats-officedocument.spreadsheetml.externalLink+xml"/>
  <Override PartName="/xl/externalLinks/externalLink50.xml" ContentType="application/vnd.openxmlformats-officedocument.spreadsheetml.externalLink+xml"/>
  <Override PartName="/xl/externalLinks/externalLink51.xml" ContentType="application/vnd.openxmlformats-officedocument.spreadsheetml.externalLink+xml"/>
  <Override PartName="/xl/externalLinks/externalLink52.xml" ContentType="application/vnd.openxmlformats-officedocument.spreadsheetml.externalLink+xml"/>
  <Override PartName="/xl/externalLinks/externalLink53.xml" ContentType="application/vnd.openxmlformats-officedocument.spreadsheetml.externalLink+xml"/>
  <Override PartName="/xl/externalLinks/externalLink54.xml" ContentType="application/vnd.openxmlformats-officedocument.spreadsheetml.externalLink+xml"/>
  <Override PartName="/xl/externalLinks/externalLink55.xml" ContentType="application/vnd.openxmlformats-officedocument.spreadsheetml.externalLink+xml"/>
  <Override PartName="/xl/externalLinks/externalLink56.xml" ContentType="application/vnd.openxmlformats-officedocument.spreadsheetml.externalLink+xml"/>
  <Override PartName="/xl/externalLinks/externalLink57.xml" ContentType="application/vnd.openxmlformats-officedocument.spreadsheetml.externalLink+xml"/>
  <Override PartName="/xl/externalLinks/externalLink58.xml" ContentType="application/vnd.openxmlformats-officedocument.spreadsheetml.externalLink+xml"/>
  <Override PartName="/xl/externalLinks/externalLink59.xml" ContentType="application/vnd.openxmlformats-officedocument.spreadsheetml.externalLink+xml"/>
  <Override PartName="/xl/externalLinks/externalLink60.xml" ContentType="application/vnd.openxmlformats-officedocument.spreadsheetml.externalLink+xml"/>
  <Override PartName="/xl/externalLinks/externalLink61.xml" ContentType="application/vnd.openxmlformats-officedocument.spreadsheetml.externalLink+xml"/>
  <Override PartName="/xl/externalLinks/externalLink62.xml" ContentType="application/vnd.openxmlformats-officedocument.spreadsheetml.externalLink+xml"/>
  <Override PartName="/xl/externalLinks/externalLink63.xml" ContentType="application/vnd.openxmlformats-officedocument.spreadsheetml.externalLink+xml"/>
  <Override PartName="/xl/externalLinks/externalLink64.xml" ContentType="application/vnd.openxmlformats-officedocument.spreadsheetml.externalLink+xml"/>
  <Override PartName="/xl/externalLinks/externalLink65.xml" ContentType="application/vnd.openxmlformats-officedocument.spreadsheetml.externalLink+xml"/>
  <Override PartName="/xl/externalLinks/externalLink66.xml" ContentType="application/vnd.openxmlformats-officedocument.spreadsheetml.externalLink+xml"/>
  <Override PartName="/xl/externalLinks/externalLink67.xml" ContentType="application/vnd.openxmlformats-officedocument.spreadsheetml.externalLink+xml"/>
  <Override PartName="/xl/externalLinks/externalLink68.xml" ContentType="application/vnd.openxmlformats-officedocument.spreadsheetml.externalLink+xml"/>
  <Override PartName="/xl/externalLinks/externalLink69.xml" ContentType="application/vnd.openxmlformats-officedocument.spreadsheetml.externalLink+xml"/>
  <Override PartName="/xl/externalLinks/externalLink70.xml" ContentType="application/vnd.openxmlformats-officedocument.spreadsheetml.externalLink+xml"/>
  <Override PartName="/xl/externalLinks/externalLink7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/>
  <mc:AlternateContent xmlns:mc="http://schemas.openxmlformats.org/markup-compatibility/2006">
    <mc:Choice Requires="x15">
      <x15ac:absPath xmlns:x15ac="http://schemas.microsoft.com/office/spreadsheetml/2010/11/ac" url="https://pecom.sharepoint.com/sites/CotizacionessucursalOESTE/Documentos compartidos/General/04 - 2024/2-Actualizaciones de tarifas/5.May-24/8. Actualización UTE Y PS (Edu)/"/>
    </mc:Choice>
  </mc:AlternateContent>
  <xr:revisionPtr revIDLastSave="205" documentId="13_ncr:1_{02C52DD5-7931-4C51-968C-D3228793A03E}" xr6:coauthVersionLast="47" xr6:coauthVersionMax="47" xr10:uidLastSave="{8C8C51C5-2E6B-466B-9E61-30C0793A0D74}"/>
  <bookViews>
    <workbookView xWindow="-110" yWindow="-110" windowWidth="19420" windowHeight="10420" xr2:uid="{00000000-000D-0000-FFFF-FFFF00000000}"/>
  </bookViews>
  <sheets>
    <sheet name="Formula de ajuste" sheetId="6" r:id="rId1"/>
    <sheet name="MO" sheetId="5" r:id="rId2"/>
    <sheet name="V" sheetId="10" r:id="rId3"/>
    <sheet name="MO 644-12 23-24" sheetId="15" r:id="rId4"/>
    <sheet name="GO" sheetId="4" r:id="rId5"/>
    <sheet name="TC" sheetId="2" r:id="rId6"/>
    <sheet name="IPIM" sheetId="3" r:id="rId7"/>
    <sheet name="IPIM2" sheetId="11" r:id="rId8"/>
  </sheets>
  <externalReferences>
    <externalReference r:id="rId9"/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  <externalReference r:id="rId51"/>
    <externalReference r:id="rId52"/>
    <externalReference r:id="rId53"/>
    <externalReference r:id="rId54"/>
    <externalReference r:id="rId55"/>
    <externalReference r:id="rId56"/>
    <externalReference r:id="rId57"/>
    <externalReference r:id="rId58"/>
    <externalReference r:id="rId59"/>
    <externalReference r:id="rId60"/>
    <externalReference r:id="rId61"/>
    <externalReference r:id="rId62"/>
    <externalReference r:id="rId63"/>
    <externalReference r:id="rId64"/>
    <externalReference r:id="rId65"/>
    <externalReference r:id="rId66"/>
    <externalReference r:id="rId67"/>
    <externalReference r:id="rId68"/>
    <externalReference r:id="rId69"/>
    <externalReference r:id="rId70"/>
    <externalReference r:id="rId71"/>
    <externalReference r:id="rId72"/>
    <externalReference r:id="rId73"/>
    <externalReference r:id="rId74"/>
    <externalReference r:id="rId75"/>
    <externalReference r:id="rId76"/>
    <externalReference r:id="rId77"/>
    <externalReference r:id="rId78"/>
    <externalReference r:id="rId79"/>
  </externalReferences>
  <definedNames>
    <definedName name="\0">#REF!</definedName>
    <definedName name="\00">#REF!</definedName>
    <definedName name="\1">#REF!</definedName>
    <definedName name="\2">#REF!</definedName>
    <definedName name="\A">[1]Sheet6!#REF!</definedName>
    <definedName name="\A11">#REF!</definedName>
    <definedName name="\A15">#REF!</definedName>
    <definedName name="\A17">#REF!</definedName>
    <definedName name="\A27">#REF!</definedName>
    <definedName name="\A28">#REF!</definedName>
    <definedName name="\B">[1]Sheet6!#REF!</definedName>
    <definedName name="\C">[1]Sheet6!#REF!</definedName>
    <definedName name="\D">[1]Sheet6!#REF!</definedName>
    <definedName name="\E">[1]Sheet6!#REF!</definedName>
    <definedName name="\EDIT">#REF!</definedName>
    <definedName name="\EPSNSEL">#REF!</definedName>
    <definedName name="\f">#REF!</definedName>
    <definedName name="\g">#REF!</definedName>
    <definedName name="\j">#REF!</definedName>
    <definedName name="\K">[1]Sheet6!#REF!</definedName>
    <definedName name="\l">#REF!</definedName>
    <definedName name="\LJSEL">#REF!</definedName>
    <definedName name="\m">#REF!</definedName>
    <definedName name="\MESS">#REF!</definedName>
    <definedName name="\MESS0">#REF!</definedName>
    <definedName name="\MESS1">#REF!</definedName>
    <definedName name="\MESS2">#REF!</definedName>
    <definedName name="\P">[1]Sheet6!#REF!</definedName>
    <definedName name="\PALL">#REF!</definedName>
    <definedName name="\PRES">#REF!</definedName>
    <definedName name="\PRES1">#REF!</definedName>
    <definedName name="\r">#REF!</definedName>
    <definedName name="\s">[2]costo!#REF!</definedName>
    <definedName name="\t">#REF!</definedName>
    <definedName name="\v">#REF!</definedName>
    <definedName name="\w">[2]costo!#REF!</definedName>
    <definedName name="\Y">[1]Sheet6!#REF!</definedName>
    <definedName name="\Z">[1]Sheet6!#REF!</definedName>
    <definedName name="________________F">#REF!</definedName>
    <definedName name="________________PAG1">#REF!</definedName>
    <definedName name="________________PAG2">#REF!</definedName>
    <definedName name="________________PAG3">#REF!</definedName>
    <definedName name="_______________F">#REF!</definedName>
    <definedName name="_______________PAG1">#REF!</definedName>
    <definedName name="_______________PAG2">#REF!</definedName>
    <definedName name="_______________PAG3">#REF!</definedName>
    <definedName name="______________F">#REF!</definedName>
    <definedName name="______________PAG1">#REF!</definedName>
    <definedName name="______________PAG2">#REF!</definedName>
    <definedName name="______________PAG3">#REF!</definedName>
    <definedName name="_____________F">#REF!</definedName>
    <definedName name="_____________PAG1">#REF!</definedName>
    <definedName name="_____________PAG2">#REF!</definedName>
    <definedName name="_____________PAG3">#REF!</definedName>
    <definedName name="____________F">#REF!</definedName>
    <definedName name="____________PAG1">#REF!</definedName>
    <definedName name="____________PAG2">#REF!</definedName>
    <definedName name="____________PAG3">#REF!</definedName>
    <definedName name="___________F">#REF!</definedName>
    <definedName name="___________PAG1">#REF!</definedName>
    <definedName name="___________PAG2">#REF!</definedName>
    <definedName name="___________PAG3">#REF!</definedName>
    <definedName name="__________F">#REF!</definedName>
    <definedName name="__________PAG1">#REF!</definedName>
    <definedName name="__________PAG2">#REF!</definedName>
    <definedName name="__________PAG3">#REF!</definedName>
    <definedName name="_________F">#REF!</definedName>
    <definedName name="_________PAG1">#REF!</definedName>
    <definedName name="_________PAG2">#REF!</definedName>
    <definedName name="_________PAG3">#REF!</definedName>
    <definedName name="________F">#REF!</definedName>
    <definedName name="________PAG1">#REF!</definedName>
    <definedName name="________PAG2">#REF!</definedName>
    <definedName name="________PAG3">#REF!</definedName>
    <definedName name="_______F">#REF!</definedName>
    <definedName name="_______PAG1">#REF!</definedName>
    <definedName name="_______PAG2">#REF!</definedName>
    <definedName name="_______PAG3">#REF!</definedName>
    <definedName name="______F">#REF!</definedName>
    <definedName name="______PAG1">#REF!</definedName>
    <definedName name="______PAG2">#REF!</definedName>
    <definedName name="______PAG3">#REF!</definedName>
    <definedName name="______r">#REF!</definedName>
    <definedName name="_____F">#REF!</definedName>
    <definedName name="_____PAG1">#REF!</definedName>
    <definedName name="_____PAG2">#REF!</definedName>
    <definedName name="_____PAG3">#REF!</definedName>
    <definedName name="_____r">#REF!</definedName>
    <definedName name="____F">#REF!</definedName>
    <definedName name="____PAG1">#REF!</definedName>
    <definedName name="____PAG2">#REF!</definedName>
    <definedName name="____PAG3">#REF!</definedName>
    <definedName name="____r">#REF!</definedName>
    <definedName name="___DAT1">#REF!</definedName>
    <definedName name="___DAT10">#REF!</definedName>
    <definedName name="___DAT11">#REF!</definedName>
    <definedName name="___DAT12">#REF!</definedName>
    <definedName name="___DAT13">#REF!</definedName>
    <definedName name="___DAT14">#REF!</definedName>
    <definedName name="___DAT15">#REF!</definedName>
    <definedName name="___DAT16">#REF!</definedName>
    <definedName name="___DAT17">#REF!</definedName>
    <definedName name="___DAT18">#REF!</definedName>
    <definedName name="___DAT19">#REF!</definedName>
    <definedName name="___DAT2">#REF!</definedName>
    <definedName name="___DAT20">#REF!</definedName>
    <definedName name="___DAT21">#REF!</definedName>
    <definedName name="___DAT3">#REF!</definedName>
    <definedName name="___DAT4">#REF!</definedName>
    <definedName name="___DAT5">#REF!</definedName>
    <definedName name="___DAT6">#REF!</definedName>
    <definedName name="___DAT7">#REF!</definedName>
    <definedName name="___DAT8">#REF!</definedName>
    <definedName name="___DAT9">#REF!</definedName>
    <definedName name="___F">#REF!</definedName>
    <definedName name="___PAG1">#REF!</definedName>
    <definedName name="___PAG2">#REF!</definedName>
    <definedName name="___PAG3">#REF!</definedName>
    <definedName name="___r">#REF!</definedName>
    <definedName name="__123Graph_A" hidden="1">[1]Sheet2!$H$23:$H$228</definedName>
    <definedName name="__123Graph_B" hidden="1">[1]Sheet2!$R$23:$R$228</definedName>
    <definedName name="__123Graph_C" hidden="1">[1]Sheet2!$S$23:$S$228</definedName>
    <definedName name="__123Graph_D" hidden="1">[3]INFREP!$A$1:$A$1</definedName>
    <definedName name="__123Graph_X" hidden="1">[1]Sheet2!$C$23:$C$228</definedName>
    <definedName name="__AAA1">[1]Sheet6!#REF!</definedName>
    <definedName name="__ABA40">[1]Sheet4!#REF!</definedName>
    <definedName name="__DAT1">#REF!</definedName>
    <definedName name="__DAT10">#REF!</definedName>
    <definedName name="__DAT11">#REF!</definedName>
    <definedName name="__DAT12">#REF!</definedName>
    <definedName name="__DAT13">#REF!</definedName>
    <definedName name="__DAT14">#REF!</definedName>
    <definedName name="__DAT15">#REF!</definedName>
    <definedName name="__DAT16">#REF!</definedName>
    <definedName name="__DAT17">#REF!</definedName>
    <definedName name="__DAT18">#REF!</definedName>
    <definedName name="__DAT19">#REF!</definedName>
    <definedName name="__DAT2">#REF!</definedName>
    <definedName name="__DAT20">#REF!</definedName>
    <definedName name="__DAT21">#REF!</definedName>
    <definedName name="__DAT3">#REF!</definedName>
    <definedName name="__DAT4">#REF!</definedName>
    <definedName name="__DAT5">#REF!</definedName>
    <definedName name="__DAT6">#REF!</definedName>
    <definedName name="__DAT7">#REF!</definedName>
    <definedName name="__DAT8">#REF!</definedName>
    <definedName name="__DAT9">#REF!</definedName>
    <definedName name="__F">#REF!</definedName>
    <definedName name="__PAG1">#REF!</definedName>
    <definedName name="__PAG2">#REF!</definedName>
    <definedName name="__PAG3">#REF!</definedName>
    <definedName name="__r">#REF!</definedName>
    <definedName name="__SEG2">[1]Sheet5!#REF!</definedName>
    <definedName name="__TER2">[1]Sheet5!#REF!</definedName>
    <definedName name="_1">#N/A</definedName>
    <definedName name="_11">[2]costo!#REF!</definedName>
    <definedName name="_12">[2]costo!#REF!</definedName>
    <definedName name="_13">[2]costo!#REF!</definedName>
    <definedName name="_14">[2]costo!#REF!</definedName>
    <definedName name="_15">[2]costo!#REF!</definedName>
    <definedName name="_16">[2]costo!#REF!</definedName>
    <definedName name="_17">[2]costo!#REF!</definedName>
    <definedName name="_2">[2]costo!#REF!</definedName>
    <definedName name="_2011_01_BASE_INTEGRADA">#REF!</definedName>
    <definedName name="_21">[2]costo!#REF!</definedName>
    <definedName name="_22">[2]costo!#REF!</definedName>
    <definedName name="_23">[2]costo!#REF!</definedName>
    <definedName name="_24">[2]costo!#REF!</definedName>
    <definedName name="_26">[2]costo!#REF!</definedName>
    <definedName name="_27">[2]costo!#REF!</definedName>
    <definedName name="_3">[2]costo!#REF!</definedName>
    <definedName name="_4">[2]costo!#REF!</definedName>
    <definedName name="_5">[2]costo!#REF!</definedName>
    <definedName name="_6">[2]costo!#REF!</definedName>
    <definedName name="_7">[2]costo!#REF!</definedName>
    <definedName name="_COM1">#REF!</definedName>
    <definedName name="_COM2">#REF!</definedName>
    <definedName name="_COM3">#REF!</definedName>
    <definedName name="_DAT1">#REF!</definedName>
    <definedName name="_DAT10">#REF!</definedName>
    <definedName name="_DAT11">#REF!</definedName>
    <definedName name="_DAT12">#REF!</definedName>
    <definedName name="_DAT13">#REF!</definedName>
    <definedName name="_DAT14">#REF!</definedName>
    <definedName name="_DAT15">#REF!</definedName>
    <definedName name="_DAT16">#REF!</definedName>
    <definedName name="_DAT17">#REF!</definedName>
    <definedName name="_DAT18">#REF!</definedName>
    <definedName name="_DAT19">#REF!</definedName>
    <definedName name="_DAT2">#REF!</definedName>
    <definedName name="_DAT20">#REF!</definedName>
    <definedName name="_DAT21">#REF!</definedName>
    <definedName name="_DAT3">#REF!</definedName>
    <definedName name="_DAT4">#REF!</definedName>
    <definedName name="_DAT5">#REF!</definedName>
    <definedName name="_DAT6">#REF!</definedName>
    <definedName name="_DAT7">#REF!</definedName>
    <definedName name="_DAT8">#REF!</definedName>
    <definedName name="_DAT9">#REF!</definedName>
    <definedName name="_F">#REF!</definedName>
    <definedName name="_FC" localSheetId="3">#REF!</definedName>
    <definedName name="_FC" localSheetId="2">#REF!</definedName>
    <definedName name="_FC">#REF!</definedName>
    <definedName name="_Fill" hidden="1">#REF!</definedName>
    <definedName name="_GOR2">#REF!</definedName>
    <definedName name="_Key1" hidden="1">#REF!</definedName>
    <definedName name="_Key2" hidden="1">#REF!</definedName>
    <definedName name="_Lab1">[4]MiniDB!$D$69</definedName>
    <definedName name="_Lab2">[4]MiniDB!$D$70</definedName>
    <definedName name="_Lab3">[4]MiniDB!$D$71</definedName>
    <definedName name="_Lab4">[4]MiniDB!$D$72</definedName>
    <definedName name="_Lab5">[4]MiniDB!$D$73</definedName>
    <definedName name="_MACRO">#N/A</definedName>
    <definedName name="_MSG2">#REF!</definedName>
    <definedName name="_MTR1">#REF!</definedName>
    <definedName name="_Oil1">[4]MiniDB!$D$22</definedName>
    <definedName name="_Oil2">[4]MiniDB!$D$23</definedName>
    <definedName name="_Oil3">[4]MiniDB!$D$24</definedName>
    <definedName name="_Order1" hidden="1">255</definedName>
    <definedName name="_Order2" hidden="1">255</definedName>
    <definedName name="_P">#REF!</definedName>
    <definedName name="_PAG1">#REF!</definedName>
    <definedName name="_PAG2">#REF!</definedName>
    <definedName name="_PAG3">#REF!</definedName>
    <definedName name="_pc97">'[5]PC97 98'!$A$7</definedName>
    <definedName name="_PCO1">#REF!</definedName>
    <definedName name="_PCO2">#REF!</definedName>
    <definedName name="_PCO3">#REF!</definedName>
    <definedName name="_PCO4">#REF!</definedName>
    <definedName name="_Pdb1">[4]MiniDB!$D$11</definedName>
    <definedName name="_Pdb2">[4]MiniDB!$D$8</definedName>
    <definedName name="_Pdb3">[4]MiniDB!$D$3</definedName>
    <definedName name="_PDG1">#REF!</definedName>
    <definedName name="_PDG2">#REF!</definedName>
    <definedName name="_PDG3">#REF!</definedName>
    <definedName name="_PDG4">#REF!</definedName>
    <definedName name="_PDG5">#REF!</definedName>
    <definedName name="_PDG6">#REF!</definedName>
    <definedName name="_r">#REF!</definedName>
    <definedName name="_RC5">#REF!</definedName>
    <definedName name="_Regression_Int" hidden="1">1</definedName>
    <definedName name="_Rgo1">[4]MiniDB!$D$52</definedName>
    <definedName name="_Rgo2">[4]MiniDB!$D$53</definedName>
    <definedName name="_Rgo3">[4]MiniDB!$D$54</definedName>
    <definedName name="_Rgo4">[4]MiniDB!$D$55</definedName>
    <definedName name="_Sort" hidden="1">#REF!</definedName>
    <definedName name="_Tdb1">[4]MiniDB!$D$28</definedName>
    <definedName name="_Tdb2">[4]MiniDB!$D$29</definedName>
    <definedName name="_Tdb3">[4]MiniDB!$D$30</definedName>
    <definedName name="_Toc530146711" localSheetId="0">'Formula de ajuste'!$N$37</definedName>
    <definedName name="_TP">#REF!</definedName>
    <definedName name="_TPF">#REF!</definedName>
    <definedName name="_WO2006">[6]InfRep.11_2003!#REF!</definedName>
    <definedName name="_WTI1">#REF!</definedName>
    <definedName name="_WTI2">#REF!</definedName>
    <definedName name="_WTI3">#REF!</definedName>
    <definedName name="_WTI4">#REF!</definedName>
    <definedName name="_x002">'[7]500'!$A$1:$N$60</definedName>
    <definedName name="_X01">'[7]500'!$A$1:$N$60</definedName>
    <definedName name="A">#REF!</definedName>
    <definedName name="A_IMPRESION_IM">#REF!</definedName>
    <definedName name="A_impresión_IM">#REF!</definedName>
    <definedName name="A_IMPRESIÚN_IM">#REF!</definedName>
    <definedName name="A_pozo">[4]MiniDB!$D$39</definedName>
    <definedName name="aa" hidden="1">#REF!</definedName>
    <definedName name="aaaa" hidden="1">#REF!</definedName>
    <definedName name="AbrirImprimir">[8]!AbrirImprimir</definedName>
    <definedName name="ACT">#REF!</definedName>
    <definedName name="Actual">#REF!</definedName>
    <definedName name="Adic">[9]CS!$A$31:$A$38</definedName>
    <definedName name="ADIC_CCT">[10]BD_ADICIONALES.PETROLERO!$A$8:$A$14</definedName>
    <definedName name="ADIC_IMPORTE">[10]BD_ADICIONALES.PETROLERO!$BE$8:$FL$14</definedName>
    <definedName name="Adic_Intern">#REF!</definedName>
    <definedName name="ADIC_ITEM">[10]BD_ADICIONALES.PETROLERO!$BE$6:$FL$6</definedName>
    <definedName name="ADIC_MES">[10]BD_ADICIONALES.PETROLERO!$BE$7:$FL$7</definedName>
    <definedName name="ADIC_PROVINCIA">[11]BD_ADICIONALES!$B$8:$B$16</definedName>
    <definedName name="Administración">#REF!</definedName>
    <definedName name="Afe_Buscado">[12]Cotizaciones!#REF!</definedName>
    <definedName name="Agua">#REF!</definedName>
    <definedName name="AGUA.INY">#REF!</definedName>
    <definedName name="AGUA_ACTUAL_YAC11">'[13]producción por yac-bloques'!#REF!</definedName>
    <definedName name="aisla150">#REF!</definedName>
    <definedName name="aisla600">#REF!</definedName>
    <definedName name="amamam">#N/A</definedName>
    <definedName name="amamama">#N/A</definedName>
    <definedName name="AMORT">#N/A</definedName>
    <definedName name="Amperaje">#REF!</definedName>
    <definedName name="Analisis">#REF!</definedName>
    <definedName name="Analisis_Final">#REF!</definedName>
    <definedName name="anioIni">[14]TABLERO!$C$6</definedName>
    <definedName name="anlisis">#REF!</definedName>
    <definedName name="ANSW">#REF!</definedName>
    <definedName name="AOF">[4]MiniDB!$D$43</definedName>
    <definedName name="API">#REF!</definedName>
    <definedName name="APIDB">[15]API!$A$2:$M$102</definedName>
    <definedName name="aqerqwer" hidden="1">#REF!</definedName>
    <definedName name="areaniv" localSheetId="3">#REF!</definedName>
    <definedName name="areaniv" localSheetId="2">#REF!</definedName>
    <definedName name="areaniv">#REF!</definedName>
    <definedName name="ary">#REF!</definedName>
    <definedName name="asd">#REF!</definedName>
    <definedName name="asdf">#REF!</definedName>
    <definedName name="asdfasd" hidden="1">{#N/A,#N/A,TRUE,"OBJETIVOS";#N/A,#N/A,TRUE,"CARATA";#N/A,#N/A,TRUE,"COLUMNA";#N/A,#N/A,TRUE,"ENTUBACION";#N/A,#N/A,TRUE,"COSTOS";#N/A,#N/A,TRUE,"CAÑERIA";#N/A,#N/A,TRUE,"CRONO";#N/A,#N/A,TRUE,"BOP";#N/A,#N/A,TRUE,"PREVENTORES"}</definedName>
    <definedName name="Atención">#REF!</definedName>
    <definedName name="B">#REF!</definedName>
    <definedName name="B_pozo">[4]MiniDB!$D$40</definedName>
    <definedName name="B4450.">#REF!</definedName>
    <definedName name="Bacterias">'[16]Ultima Medicion'!$V$1:$W$5</definedName>
    <definedName name="BAJADAS">#REF!</definedName>
    <definedName name="BAKER" hidden="1">{#N/A,#N/A,TRUE,"OBJETIVOS";#N/A,#N/A,TRUE,"CARATA";#N/A,#N/A,TRUE,"COLUMNA";#N/A,#N/A,TRUE,"ENTUBACION";#N/A,#N/A,TRUE,"COSTOS";#N/A,#N/A,TRUE,"CAÑERIA";#N/A,#N/A,TRUE,"CRONO";#N/A,#N/A,TRUE,"BOP";#N/A,#N/A,TRUE,"PREVENTORES"}</definedName>
    <definedName name="Base2">[17]Dic2001!$A$12:$I$112</definedName>
    <definedName name="Base6">#REF!</definedName>
    <definedName name="Base7">#REF!</definedName>
    <definedName name="BaseDatos" localSheetId="3">#REF!</definedName>
    <definedName name="BaseDatos" localSheetId="2">#REF!</definedName>
    <definedName name="BaseDatos">#REF!</definedName>
    <definedName name="_xlnm.Database" localSheetId="2">#REF!</definedName>
    <definedName name="_xlnm.Database">#REF!</definedName>
    <definedName name="BaseGastos">#REF!</definedName>
    <definedName name="bb">#REF!</definedName>
    <definedName name="bbaINY">'[16]Impulsion Bomba Inyectora'!$A$4:$U$231</definedName>
    <definedName name="Bbl">[18]Tablas!$I$4</definedName>
    <definedName name="BHP">#REF!</definedName>
    <definedName name="BHT">#REF!</definedName>
    <definedName name="bipp">[19]SPLITS!#REF!</definedName>
    <definedName name="BOLIVARES">#REF!</definedName>
    <definedName name="Bolívares">#REF!</definedName>
    <definedName name="Bolívares_MRIL">#REF!</definedName>
    <definedName name="BOMBAS">#N/A</definedName>
    <definedName name="Bono">[17]Dic2001!$F$12:$F$112</definedName>
    <definedName name="BorrarHoja">[8]!BorrarHoja</definedName>
    <definedName name="BorrarProducc">[20]Production!$C$6:$L$306</definedName>
    <definedName name="brantes">[21]Sheet1!#REF!</definedName>
    <definedName name="brdesp">[21]Sheet1!#REF!</definedName>
    <definedName name="BRUTA">#REF!</definedName>
    <definedName name="Bruta_Antes">#REF!</definedName>
    <definedName name="Bruta_despues">#REF!</definedName>
    <definedName name="BSW">#REF!</definedName>
    <definedName name="BUILDUP">#REF!</definedName>
    <definedName name="C_">#REF!</definedName>
    <definedName name="c_Afe">#REF!</definedName>
    <definedName name="c_Analisis">#REF!</definedName>
    <definedName name="c_Equipo">#REF!</definedName>
    <definedName name="c_Estado">#REF!</definedName>
    <definedName name="c_Fin">#REF!</definedName>
    <definedName name="c_Inicio">#REF!</definedName>
    <definedName name="c_Objetivo">#REF!</definedName>
    <definedName name="C_pozo">[4]MiniDB!$D$41</definedName>
    <definedName name="CA">#REF!</definedName>
    <definedName name="cables">#REF!</definedName>
    <definedName name="CALCULOS">#REF!</definedName>
    <definedName name="CALIB">#REF!</definedName>
    <definedName name="CALIB1">#REF!</definedName>
    <definedName name="CAMBIO">#REF!</definedName>
    <definedName name="CamionerosPozos">#REF!</definedName>
    <definedName name="Camisa">'[22]Coef.'!$J$112:$J$115</definedName>
    <definedName name="CANO">#REF!</definedName>
    <definedName name="Cant_CV">#REF!</definedName>
    <definedName name="Cant_turnos">#REF!</definedName>
    <definedName name="CANTESP">#REF!</definedName>
    <definedName name="CARGAR">#REF!</definedName>
    <definedName name="Cargo">#REF!</definedName>
    <definedName name="Carrera">#REF!</definedName>
    <definedName name="cash">#REF!</definedName>
    <definedName name="Categoria">[23]Hoja3!$A$2:$A$9</definedName>
    <definedName name="Catepp">[9]GdP!$F$5:$K$5</definedName>
    <definedName name="Catot">[9]GdP!$F$61:$K$61</definedName>
    <definedName name="CBIOBOMBAS">'[24]CAMBIO DE BOMBA'!$A$1:$J$59</definedName>
    <definedName name="CBIOBOMBASPERDIDA">'[24]CAMBIO DE BOMBA'!$A$136:$J$199</definedName>
    <definedName name="CBIOBOMBASTOTAL">'[24]CAMBIO DE BOMBA'!$A$66:$J$129</definedName>
    <definedName name="cc">#REF!</definedName>
    <definedName name="ccc">#REF!</definedName>
    <definedName name="CCT_1">#REF!</definedName>
    <definedName name="CCT_2">#REF!</definedName>
    <definedName name="Ce">#REF!</definedName>
    <definedName name="Ce35A">[25]Pulling!$C$24</definedName>
    <definedName name="CeCos">[26]CeCos!$D$2:$D$1842</definedName>
    <definedName name="Celdasaborrar">[27]Planilla!$B$9:$C$33,[27]Planilla!$BG$8:$BM$33</definedName>
    <definedName name="CENTENARIO">#REF!</definedName>
    <definedName name="CF">#REF!</definedName>
    <definedName name="cftr">'[28]500'!$A$1:$N$61</definedName>
    <definedName name="CH_DATE">#REF!</definedName>
    <definedName name="CH_PAGE">#REF!</definedName>
    <definedName name="chapa">#REF!</definedName>
    <definedName name="CHECK">#REF!</definedName>
    <definedName name="cia">#REF!</definedName>
    <definedName name="CINCO">"Lista desplegable 1"</definedName>
    <definedName name="Ciudad">#REF!</definedName>
    <definedName name="Clor1">[4]MiniDB!$D$21</definedName>
    <definedName name="Clor2">[4]MiniDB!$D$20</definedName>
    <definedName name="Clor3">[4]MiniDB!$D$19</definedName>
    <definedName name="cmax">#REF!</definedName>
    <definedName name="cmin">#REF!</definedName>
    <definedName name="CNT">#REF!</definedName>
    <definedName name="CNTR">#REF!</definedName>
    <definedName name="Co">#REF!</definedName>
    <definedName name="cober1">[29]Hoja1!$F$3:$F$6</definedName>
    <definedName name="Cobertura">[30]Cobertura!$K$12:$K$13</definedName>
    <definedName name="code">[15]Data!$I$13</definedName>
    <definedName name="coef">'[31]COEF. C'!$A$5:$B$104</definedName>
    <definedName name="Cola_camisa">'[22]Coef.'!$J$117:$J$122</definedName>
    <definedName name="COLOR">#REF!</definedName>
    <definedName name="columna1">#REF!</definedName>
    <definedName name="columna10">#REF!</definedName>
    <definedName name="columna11">#REF!</definedName>
    <definedName name="columna12">#REF!</definedName>
    <definedName name="columna13">#REF!</definedName>
    <definedName name="columna14">#REF!</definedName>
    <definedName name="columna2">#REF!</definedName>
    <definedName name="columna3">#REF!</definedName>
    <definedName name="columna4">#REF!</definedName>
    <definedName name="columna5">#REF!</definedName>
    <definedName name="columna6">#REF!</definedName>
    <definedName name="columna7">#REF!</definedName>
    <definedName name="columna8">#REF!</definedName>
    <definedName name="columna9">#REF!</definedName>
    <definedName name="CombPerf" localSheetId="3">#REF!</definedName>
    <definedName name="CombPerf" localSheetId="2">#REF!</definedName>
    <definedName name="CombPerf">#REF!</definedName>
    <definedName name="CombustibleF4000" localSheetId="2">#REF!</definedName>
    <definedName name="CombustibleF4000">#REF!</definedName>
    <definedName name="CombustibleRanger" localSheetId="2">#REF!</definedName>
    <definedName name="CombustibleRanger">#REF!</definedName>
    <definedName name="CombustibleRetro" localSheetId="2">#REF!</definedName>
    <definedName name="CombustibleRetro">#REF!</definedName>
    <definedName name="COMENT">#REF!</definedName>
    <definedName name="Comer">#REF!</definedName>
    <definedName name="Comerc">#REF!</definedName>
    <definedName name="CompC">#REF!</definedName>
    <definedName name="ComprPeriods">[20]Production!$P$4</definedName>
    <definedName name="cond">[15]Data!$J$13</definedName>
    <definedName name="CONT\Y">[1]Sheet6!#REF!</definedName>
    <definedName name="Contacto">#REF!</definedName>
    <definedName name="CONTADOR">[1]Sheet6!#REF!</definedName>
    <definedName name="continua">[0]!continua</definedName>
    <definedName name="controasist">[32]Hoja1!$H$1:$H$4</definedName>
    <definedName name="Control">#REF!</definedName>
    <definedName name="CONTROLADOR">[1]Sheet6!#REF!</definedName>
    <definedName name="conv1">[15]Data!$AF$3</definedName>
    <definedName name="conv2">[15]Data!$AF$4</definedName>
    <definedName name="conv3">[15]Data!$AF$5</definedName>
    <definedName name="Conyuge">#REF!</definedName>
    <definedName name="Conyuge1">#REF!</definedName>
    <definedName name="CORROSION">#N/A</definedName>
    <definedName name="costos_diectos">'[33]Cuadro de Resultados'!#REF!</definedName>
    <definedName name="COTA">#REF!</definedName>
    <definedName name="Coti">#REF!</definedName>
    <definedName name="Coti_01">[34]Tablas!$D$4</definedName>
    <definedName name="Coti_02">[34]Tablas!$D$5</definedName>
    <definedName name="Coti_03">[34]Tablas!$D$6</definedName>
    <definedName name="Coti_04">[34]Tablas!$D$7</definedName>
    <definedName name="Coti_05">[34]Tablas!$D$8</definedName>
    <definedName name="Coti_06">[34]Tablas!$D$9</definedName>
    <definedName name="Coti_07">[34]Tablas!$D$10</definedName>
    <definedName name="Coti_08">[34]Tablas!$D$11</definedName>
    <definedName name="Coti_09">[34]Tablas!$D$12</definedName>
    <definedName name="Coti_10">[34]Tablas!$D$13</definedName>
    <definedName name="Coti_11">[34]Tablas!$D$14</definedName>
    <definedName name="Coti_12">[34]Tablas!$D$15</definedName>
    <definedName name="cotiz">'[27]WO 1'!$Q$53</definedName>
    <definedName name="CP">#REF!</definedName>
    <definedName name="CPG">#REF!</definedName>
    <definedName name="CPL">#REF!</definedName>
    <definedName name="Criterio">#REF!</definedName>
    <definedName name="CS" localSheetId="2">#REF!</definedName>
    <definedName name="CS">#REF!</definedName>
    <definedName name="CSUB2">#REF!</definedName>
    <definedName name="CUAR">[1]Sheet6!#REF!</definedName>
    <definedName name="CUAR2">[1]Sheet5!#REF!</definedName>
    <definedName name="Cuartil1">[4]MiniDB!$D$46</definedName>
    <definedName name="Cuartil2">[4]MiniDB!$D$47</definedName>
    <definedName name="Cuartil3">[4]MiniDB!$D$48</definedName>
    <definedName name="Cuenta">#REF!</definedName>
    <definedName name="Curvaprog">#REF!</definedName>
    <definedName name="CUST">#REF!</definedName>
    <definedName name="D">#REF!</definedName>
    <definedName name="D_pozo">[4]MiniDB!$D$42</definedName>
    <definedName name="DATA_PRES.DIN">#REF!</definedName>
    <definedName name="DATA_PRES_DIN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24">#REF!</definedName>
    <definedName name="DATA25">#REF!</definedName>
    <definedName name="DATA26">#REF!</definedName>
    <definedName name="DATA27">#REF!</definedName>
    <definedName name="DATA28">#REF!</definedName>
    <definedName name="DATA29">#REF!</definedName>
    <definedName name="DATA3">#REF!</definedName>
    <definedName name="DATA30">#REF!</definedName>
    <definedName name="DATA31">#REF!</definedName>
    <definedName name="DATA32">#REF!</definedName>
    <definedName name="DATA33">#REF!</definedName>
    <definedName name="DATA34">#REF!</definedName>
    <definedName name="DATA35">#REF!</definedName>
    <definedName name="DATA36">#REF!</definedName>
    <definedName name="DATA37">#REF!</definedName>
    <definedName name="DATA4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ATE">#REF!</definedName>
    <definedName name="DATE0">#REF!</definedName>
    <definedName name="datos">[35]RUBROS!$A$2:$B$562</definedName>
    <definedName name="Datosaingresar">#REF!</definedName>
    <definedName name="datosimp" localSheetId="3">#REF!</definedName>
    <definedName name="datosimp" localSheetId="2">#REF!</definedName>
    <definedName name="datosimp">#REF!</definedName>
    <definedName name="datosparo" localSheetId="3">#REF!</definedName>
    <definedName name="datosparo" localSheetId="2">#REF!</definedName>
    <definedName name="datosparo">#REF!</definedName>
    <definedName name="dd" hidden="1">{#N/A,#N/A,FALSE,"SERIE_150";#N/A,#N/A,FALSE,"SERIE_600 "}</definedName>
    <definedName name="dddd">#REF!</definedName>
    <definedName name="De">#REF!</definedName>
    <definedName name="Ded_Esp">#REF!</definedName>
    <definedName name="Ded_Esp1">#REF!</definedName>
    <definedName name="Deducciones1">#REF!</definedName>
    <definedName name="Deducciones2">#REF!</definedName>
    <definedName name="Desarrollo">#REF!</definedName>
    <definedName name="Desc_Serv1">#REF!</definedName>
    <definedName name="Desc_Serv2">#REF!</definedName>
    <definedName name="Desc_Serv3">#REF!</definedName>
    <definedName name="Desc_Serv4">#REF!</definedName>
    <definedName name="Desc_Serv5">#REF!</definedName>
    <definedName name="Descuento_Bolívares">#REF!</definedName>
    <definedName name="Descuento_Dólares">#REF!</definedName>
    <definedName name="DESENRVBBEO">'[24]PESCA DE V-B'!$A$69:$J$133</definedName>
    <definedName name="det">#REF!</definedName>
    <definedName name="dete">#REF!</definedName>
    <definedName name="dhsl">#REF!</definedName>
    <definedName name="diagrama">#REF!</definedName>
    <definedName name="diam">[15]Data!$E$7</definedName>
    <definedName name="Días_a_cubrir">#REF!</definedName>
    <definedName name="Días_descanso_titular">#REF!</definedName>
    <definedName name="Días_trabajdos_titular">#REF!</definedName>
    <definedName name="DIC">'[36]Informe global'!$A$6:$AA$107</definedName>
    <definedName name="DIFF">#REF!</definedName>
    <definedName name="Dirección">#REF!</definedName>
    <definedName name="dlev">[15]Data!$D$11</definedName>
    <definedName name="Do">#REF!</definedName>
    <definedName name="Dolar" localSheetId="3">#REF!</definedName>
    <definedName name="Dolar" localSheetId="2">#REF!</definedName>
    <definedName name="Dolar">#REF!</definedName>
    <definedName name="Dólar" localSheetId="3">#REF!</definedName>
    <definedName name="Dólar" localSheetId="2">#REF!</definedName>
    <definedName name="Dólar">#REF!</definedName>
    <definedName name="DOLARES">#REF!</definedName>
    <definedName name="Dólares">#REF!</definedName>
    <definedName name="Dólares_MRIL">#REF!</definedName>
    <definedName name="dp">[15]Data!$H$7</definedName>
    <definedName name="DR_">#REF!</definedName>
    <definedName name="DR_1">#REF!</definedName>
    <definedName name="drf">#REF!</definedName>
    <definedName name="dro">[15]Data!$D$17</definedName>
    <definedName name="drw">[15]Data!$D$19</definedName>
    <definedName name="DTOMAT8">#N/A</definedName>
    <definedName name="DTORMAT">#N/A</definedName>
    <definedName name="DTORSER">#N/A</definedName>
    <definedName name="DTOSER8">#N/A</definedName>
    <definedName name="dyyi">#REF!</definedName>
    <definedName name="E">#REF!</definedName>
    <definedName name="EC_ANtes">#REF!</definedName>
    <definedName name="ec_despues">#REF!</definedName>
    <definedName name="ecant">[21]Sheet1!#REF!</definedName>
    <definedName name="ecdesp">[21]Sheet1!#REF!</definedName>
    <definedName name="EDIT2">#REF!</definedName>
    <definedName name="ee">#REF!</definedName>
    <definedName name="eeeeeee">#REF!</definedName>
    <definedName name="eeerr" hidden="1">{#N/A,#N/A,TRUE,"Caratula";#N/A,#N/A,TRUE,"Costo y Venta";#N/A,#N/A,TRUE,"Resumen de Estudio Economico";#N/A,#N/A,TRUE,"Montaje";#N/A,#N/A,TRUE,"Sucontratos";#N/A,#N/A,TRUE,"Gastos Varios";#N/A,#N/A,TRUE,"Equipos y Herramientas";#N/A,#N/A,TRUE,"Materiales y Consumibles";#N/A,#N/A,TRUE,"Mano de Obra Indirecta";#N/A,#N/A,TRUE,"Mano de Obra Directa"}</definedName>
    <definedName name="ejecucion">#REF!</definedName>
    <definedName name="EL__PORVENIR">#REF!</definedName>
    <definedName name="ELAPS">#REF!</definedName>
    <definedName name="Empresa">[37]Hoja1!$B$55:$B$56</definedName>
    <definedName name="EMPRESA_DEL_GRUPO">#REF!</definedName>
    <definedName name="END">[0]!END</definedName>
    <definedName name="entAPI" localSheetId="3">#REF!</definedName>
    <definedName name="entAPI" localSheetId="2">#REF!</definedName>
    <definedName name="entAPI">#REF!</definedName>
    <definedName name="entBAF">'[16]Entrada Tk Bafle'!$A$7:$P$81</definedName>
    <definedName name="enter150">#REF!</definedName>
    <definedName name="enter600">#REF!</definedName>
    <definedName name="entidad">#REF!</definedName>
    <definedName name="EQUIPAMIENTO" localSheetId="3">#REF!</definedName>
    <definedName name="EQUIPAMIENTO" localSheetId="2">#REF!</definedName>
    <definedName name="EQUIPAMIENTO">#REF!</definedName>
    <definedName name="equipo">#REF!</definedName>
    <definedName name="EquipoBASE" localSheetId="2">#REF!</definedName>
    <definedName name="EquipoBASE">#REF!</definedName>
    <definedName name="EquipoCIS" localSheetId="2">#REF!</definedName>
    <definedName name="EquipoCIS">#REF!</definedName>
    <definedName name="EquipoFUGAS" localSheetId="2">#REF!</definedName>
    <definedName name="EquipoFUGAS">#REF!</definedName>
    <definedName name="EquipoPAT" localSheetId="2">#REF!</definedName>
    <definedName name="EquipoPAT">#REF!</definedName>
    <definedName name="EquipoPCM" localSheetId="2">#REF!</definedName>
    <definedName name="EquipoPCM">#REF!</definedName>
    <definedName name="EquiposPC" localSheetId="2">#REF!</definedName>
    <definedName name="EquiposPC">#REF!</definedName>
    <definedName name="er">#REF!</definedName>
    <definedName name="esc1bbainy" localSheetId="2">#REF!</definedName>
    <definedName name="esc1bbainy">#REF!</definedName>
    <definedName name="esc1ipe843" localSheetId="2">#REF!</definedName>
    <definedName name="esc1ipe843">#REF!</definedName>
    <definedName name="esc1salfw" localSheetId="2">#REF!</definedName>
    <definedName name="esc1salfw">#REF!</definedName>
    <definedName name="Escala">#REF!</definedName>
    <definedName name="Escala2">#REF!</definedName>
    <definedName name="ESPA">#REF!</definedName>
    <definedName name="Est">[9]GE!$I$5:$I$36</definedName>
    <definedName name="et">#REF!</definedName>
    <definedName name="ETAPA">[38]MODELO!$D$7</definedName>
    <definedName name="EVI">#REF!</definedName>
    <definedName name="ex_despues">#REF!</definedName>
    <definedName name="exdesp">[21]Sheet1!#REF!</definedName>
    <definedName name="fab" hidden="1">{#N/A,#N/A,TRUE,"Caratula";#N/A,#N/A,TRUE,"Costo y Venta";#N/A,#N/A,TRUE,"Resumen de Estudio Economico";#N/A,#N/A,TRUE,"Montaje";#N/A,#N/A,TRUE,"Sucontratos";#N/A,#N/A,TRUE,"Gastos Varios";#N/A,#N/A,TRUE,"Equipos y Herramientas";#N/A,#N/A,TRUE,"Materiales y Consumibles";#N/A,#N/A,TRUE,"Mano de Obra Indirecta";#N/A,#N/A,TRUE,"Mano de Obra Directa"}</definedName>
    <definedName name="Fax">#REF!</definedName>
    <definedName name="FB">#REF!</definedName>
    <definedName name="FC.DURACION">'[10]FUERA DE CONVENIO'!#REF!</definedName>
    <definedName name="FC.MES">'[10]FUERA DE CONVENIO'!$D$8</definedName>
    <definedName name="Fd">[39]ESPESOR!$C$15</definedName>
    <definedName name="Fecha" localSheetId="3">#REF!</definedName>
    <definedName name="Fecha" localSheetId="2">#REF!</definedName>
    <definedName name="Fecha">#REF!</definedName>
    <definedName name="Fecha_Antes">#REF!</definedName>
    <definedName name="Fecha_Cierre">'[12]Datos Generales'!$C$3</definedName>
    <definedName name="Fecha_despues">#REF!</definedName>
    <definedName name="Fecha1">[4]MiniDB!$D$10</definedName>
    <definedName name="Fecha2">[4]MiniDB!$D$7</definedName>
    <definedName name="Fecha3">[4]MiniDB!$D$2</definedName>
    <definedName name="FECHAFINAL">[1]Sheet5!#REF!</definedName>
    <definedName name="FECHAFINAL1">[1]Sheet5!#REF!</definedName>
    <definedName name="FECHAINICIAL">[1]Sheet5!#REF!</definedName>
    <definedName name="FECHAINICIAL1">[1]Sheet5!#REF!</definedName>
    <definedName name="fechant">[21]Sheet1!#REF!</definedName>
    <definedName name="fechdesp">[21]Sheet1!#REF!</definedName>
    <definedName name="ff">#REF!</definedName>
    <definedName name="FG">#REF!</definedName>
    <definedName name="FIEL">#REF!</definedName>
    <definedName name="FIL">#REF!</definedName>
    <definedName name="FixedC">#REF!</definedName>
    <definedName name="FL_ID">[4]MiniDB!$D$36</definedName>
    <definedName name="FL_length">[4]MiniDB!$D$35</definedName>
    <definedName name="Fluido">#REF!</definedName>
    <definedName name="Fono">#REF!</definedName>
    <definedName name="Ford4000" localSheetId="3">#REF!</definedName>
    <definedName name="Ford4000" localSheetId="2">#REF!</definedName>
    <definedName name="Ford4000">#REF!</definedName>
    <definedName name="FORM">#REF!</definedName>
    <definedName name="FORMAC">#REF!</definedName>
    <definedName name="Format">'[40]Base General'!#REF!</definedName>
    <definedName name="FPDe">[15]Data!$D$13</definedName>
    <definedName name="FPV">#REF!</definedName>
    <definedName name="Frec_1">[4]MiniDB!$D$57</definedName>
    <definedName name="Frec_2">[4]MiniDB!$D$58</definedName>
    <definedName name="Frec_3">[4]MiniDB!$D$59</definedName>
    <definedName name="Frec_4">[4]MiniDB!$D$60</definedName>
    <definedName name="Frec_5">[4]MiniDB!$D$61</definedName>
    <definedName name="Frec_6">[4]MiniDB!$D$62</definedName>
    <definedName name="FS">#REF!</definedName>
    <definedName name="FSDFSD">#N/A</definedName>
    <definedName name="Ft">[39]ESPESOR!$C$16</definedName>
    <definedName name="FTF">#REF!</definedName>
    <definedName name="FU">#REF!</definedName>
    <definedName name="fv">#REF!</definedName>
    <definedName name="fyioo">#REF!</definedName>
    <definedName name="G">#REF!</definedName>
    <definedName name="G.1">#REF!</definedName>
    <definedName name="G.2">#REF!</definedName>
    <definedName name="G.3">#REF!</definedName>
    <definedName name="gamma">#REF!</definedName>
    <definedName name="Gan_no_Imp">#REF!</definedName>
    <definedName name="Gan_no_imp1">#REF!</definedName>
    <definedName name="Gas">#REF!</definedName>
    <definedName name="GAS.INY">#REF!</definedName>
    <definedName name="GAS_A">#REF!</definedName>
    <definedName name="Gas_Antes">#REF!</definedName>
    <definedName name="Gas_despues">#REF!</definedName>
    <definedName name="gasant">[21]Sheet1!#REF!</definedName>
    <definedName name="gasdesp">[21]Sheet1!#REF!</definedName>
    <definedName name="GassepModelo">[41]DataCombos2!$B$6:$B$88</definedName>
    <definedName name="GAST">#REF!</definedName>
    <definedName name="GC3500_PRICES">'[42]MASTER TABLE'!$I$547:$I$564</definedName>
    <definedName name="GDEP">#REF!</definedName>
    <definedName name="GENERAL">#N/A</definedName>
    <definedName name="GETDAT">#REF!</definedName>
    <definedName name="gf">#REF!</definedName>
    <definedName name="GG">#REF!</definedName>
    <definedName name="GGRA">#REF!</definedName>
    <definedName name="GL">#REF!</definedName>
    <definedName name="GM3D">#REF!</definedName>
    <definedName name="GOR">#REF!</definedName>
    <definedName name="Gor_Antes">#REF!</definedName>
    <definedName name="GOR_despues">#REF!</definedName>
    <definedName name="gorant">[21]Sheet1!#REF!</definedName>
    <definedName name="GPM">#REF!</definedName>
    <definedName name="_xlnm.Recorder">#REF!</definedName>
    <definedName name="GRABAR">#REF!</definedName>
    <definedName name="GrabarCambios">[8]!GrabarCambios</definedName>
    <definedName name="GRABARDIAS">[1]Sheet6!#REF!</definedName>
    <definedName name="grade">[15]Data!$K$13</definedName>
    <definedName name="Guardias_por_turno">#REF!</definedName>
    <definedName name="h">#REF!</definedName>
    <definedName name="H2O">#REF!</definedName>
    <definedName name="hdp">[43]WTPO0197!#REF!</definedName>
    <definedName name="HeatValue">#REF!</definedName>
    <definedName name="HERRA">#REF!</definedName>
    <definedName name="herramientas">[44]Equipos!#REF!</definedName>
    <definedName name="hh">#REF!</definedName>
    <definedName name="hi">#REF!</definedName>
    <definedName name="Hijo1">#REF!</definedName>
    <definedName name="Hijos">#REF!</definedName>
    <definedName name="hoja2" localSheetId="2">#REF!</definedName>
    <definedName name="hoja2">#REF!</definedName>
    <definedName name="hoja3" localSheetId="2">#REF!</definedName>
    <definedName name="hoja3">#REF!</definedName>
    <definedName name="hoja4" localSheetId="2">#REF!</definedName>
    <definedName name="hoja4">#REF!</definedName>
    <definedName name="hoja5">'[16]Salida Tk Bafle'!$A$7:$P$500</definedName>
    <definedName name="hoja6">'[16]Impulsion Bomba Inyectora'!$A$4:$U$502</definedName>
    <definedName name="Horas_por_turno">#REF!</definedName>
    <definedName name="horasp" localSheetId="3">#REF!</definedName>
    <definedName name="horasp" localSheetId="2">#REF!</definedName>
    <definedName name="horasp">#REF!</definedName>
    <definedName name="HP">#REF!</definedName>
    <definedName name="hsd">#REF!</definedName>
    <definedName name="HVGI">#REF!</definedName>
    <definedName name="HVGS">#REF!</definedName>
    <definedName name="HVLS">#REF!</definedName>
    <definedName name="i">#REF!</definedName>
    <definedName name="IB" localSheetId="2">#REF!</definedName>
    <definedName name="IB">#REF!</definedName>
    <definedName name="iff">#REF!</definedName>
    <definedName name="ii">#REF!</definedName>
    <definedName name="iiiiiiiiiiiiiiiiiiiiiiii" hidden="1">{#N/A,#N/A,TRUE,"Caratula";#N/A,#N/A,TRUE,"Costo y Venta";#N/A,#N/A,TRUE,"Resumen de Estudio Economico";#N/A,#N/A,TRUE,"Montaje";#N/A,#N/A,TRUE,"Sucontratos";#N/A,#N/A,TRUE,"Gastos Varios";#N/A,#N/A,TRUE,"Equipos y Herramientas";#N/A,#N/A,TRUE,"Materiales y Consumibles";#N/A,#N/A,TRUE,"Mano de Obra Indirecta";#N/A,#N/A,TRUE,"Mano de Obra Directa"}</definedName>
    <definedName name="iiiiiiiiiiiiiiiiiiiiiiiiiiiiiiiiiiii" hidden="1">{#N/A,#N/A,TRUE,"Caratula";#N/A,#N/A,TRUE,"Costo y Venta";#N/A,#N/A,TRUE,"Resumen de Estudio Economico";#N/A,#N/A,TRUE,"Montaje";#N/A,#N/A,TRUE,"Sucontratos";#N/A,#N/A,TRUE,"Gastos Varios";#N/A,#N/A,TRUE,"Equipos y Herramientas";#N/A,#N/A,TRUE,"Materiales y Consumibles";#N/A,#N/A,TRUE,"Mano de Obra Indirecta";#N/A,#N/A,TRUE,"Mano de Obra Directa"}</definedName>
    <definedName name="Imp_1">#REF!</definedName>
    <definedName name="Imp_2">#REF!</definedName>
    <definedName name="Impuestos" localSheetId="3">#REF!</definedName>
    <definedName name="Impuestos" localSheetId="2">#REF!</definedName>
    <definedName name="Impuestos">#REF!</definedName>
    <definedName name="imputa">'[45]Canon Taller '!$I$15:$J$19</definedName>
    <definedName name="Income">#REF!</definedName>
    <definedName name="Indices">[46]Validaciones!$B$79:$B$83</definedName>
    <definedName name="InfoGlob">'[47]Informe global'!$A$6:$AA$90</definedName>
    <definedName name="INI">#REF!</definedName>
    <definedName name="INICIAL">[1]Sheet5!#REF!</definedName>
    <definedName name="inicio">#REF!</definedName>
    <definedName name="InjectionVC">[20]Datos!$F$66</definedName>
    <definedName name="Insumos_Directo_Indirecto">[48]Validaciones!$B$61:$B$63</definedName>
    <definedName name="INT">#REF!</definedName>
    <definedName name="INV" hidden="1">{#N/A,#N/A,FALSE,"RES-ANUAL";#N/A,#N/A,FALSE,"RES-CUENTA";#N/A,#N/A,FALSE,"AREA-RESP"}</definedName>
    <definedName name="Inversiones" localSheetId="3">#REF!</definedName>
    <definedName name="Inversiones" localSheetId="2">#REF!</definedName>
    <definedName name="Inversiones">#REF!</definedName>
    <definedName name="Investment">#REF!</definedName>
    <definedName name="Inygas">#REF!</definedName>
    <definedName name="IS" localSheetId="2">#REF!</definedName>
    <definedName name="IS">#REF!</definedName>
    <definedName name="ITB" localSheetId="2">#REF!</definedName>
    <definedName name="ITB">#REF!</definedName>
    <definedName name="IVA">#REF!</definedName>
    <definedName name="IVA_AÑO">[49]IVA!$C$6:$G$6</definedName>
    <definedName name="IVA_IMPORTE">[49]IVA!$C$7:$G$90</definedName>
    <definedName name="IVA_JURISDICCION">[49]IVA!$B$7:$B$90</definedName>
    <definedName name="j">#REF!</definedName>
    <definedName name="jj">#REF!</definedName>
    <definedName name="JJJF">'[7]PROD DIA Y MES'!$A$1:$P$55</definedName>
    <definedName name="k">#REF!</definedName>
    <definedName name="KFAC">#REF!</definedName>
    <definedName name="kk">#REF!</definedName>
    <definedName name="L._DEL__MOJON_____JARILLOSA_____PTO._SILVA">#REF!</definedName>
    <definedName name="LABEL">#REF!</definedName>
    <definedName name="lapso">#REF!</definedName>
    <definedName name="Lavadero" localSheetId="2">#REF!</definedName>
    <definedName name="Lavadero">#REF!</definedName>
    <definedName name="Lim_inf">[4]MiniDB!$D$51</definedName>
    <definedName name="Lim_sup">[4]MiniDB!$D$56</definedName>
    <definedName name="LIN">#REF!</definedName>
    <definedName name="ListaActividades">[50]Datos!$G$6:$G$29</definedName>
    <definedName name="ListaCombustibles" localSheetId="3">#REF!</definedName>
    <definedName name="ListaCombustibles" localSheetId="2">#REF!</definedName>
    <definedName name="ListaCombustibles">#REF!</definedName>
    <definedName name="ListaModelos">'[51]Controles procesos'!$B$29:$B$37</definedName>
    <definedName name="ListaNeumaticos" localSheetId="3">#REF!</definedName>
    <definedName name="ListaNeumaticos" localSheetId="2">#REF!</definedName>
    <definedName name="ListaNeumaticos">#REF!</definedName>
    <definedName name="ListaSueldos" localSheetId="3">#REF!</definedName>
    <definedName name="ListaSueldos" localSheetId="2">#REF!</definedName>
    <definedName name="ListaSueldos">#REF!</definedName>
    <definedName name="ListaTiemposUnidades">[50]Datos!$K$6:$K$10</definedName>
    <definedName name="ll">#REF!</definedName>
    <definedName name="LOC">#REF!</definedName>
    <definedName name="LubeF4000" localSheetId="3">#REF!</definedName>
    <definedName name="LubeF4000" localSheetId="2">#REF!</definedName>
    <definedName name="LubeF4000">#REF!</definedName>
    <definedName name="LubePerf" localSheetId="2">#REF!</definedName>
    <definedName name="LubePerf">#REF!</definedName>
    <definedName name="LubeRanger" localSheetId="2">#REF!</definedName>
    <definedName name="LubeRanger">#REF!</definedName>
    <definedName name="LubeRetro" localSheetId="2">#REF!</definedName>
    <definedName name="LubeRetro">#REF!</definedName>
    <definedName name="M">#REF!</definedName>
    <definedName name="m8m8" hidden="1">{#N/A,#N/A,TRUE,"Caratula";#N/A,#N/A,TRUE,"Costo y Venta";#N/A,#N/A,TRUE,"Resumen de Estudio Economico";#N/A,#N/A,TRUE,"Montaje";#N/A,#N/A,TRUE,"Sucontratos";#N/A,#N/A,TRUE,"Gastos Varios";#N/A,#N/A,TRUE,"Equipos y Herramientas";#N/A,#N/A,TRUE,"Materiales y Consumibles";#N/A,#N/A,TRUE,"Mano de Obra Indirecta";#N/A,#N/A,TRUE,"Mano de Obra Directa"}</definedName>
    <definedName name="Macro1">[0]!Macro1</definedName>
    <definedName name="Macro10">[0]!Macro10</definedName>
    <definedName name="Macro2">[0]!Macro2</definedName>
    <definedName name="Macro20">[0]!Macro20</definedName>
    <definedName name="Macro4">[8]!Macro4</definedName>
    <definedName name="Macro6">[0]!Macro6</definedName>
    <definedName name="Macro60">[0]!Macro60</definedName>
    <definedName name="Macro7">[0]!Macro7</definedName>
    <definedName name="Macro70">[0]!Macro70</definedName>
    <definedName name="ManejoDefensivo" localSheetId="3">#REF!</definedName>
    <definedName name="ManejoDefensivo" localSheetId="2">#REF!</definedName>
    <definedName name="ManejoDefensivo">#REF!</definedName>
    <definedName name="maquina1">[32]Hoja1!$E$1:$E$14</definedName>
    <definedName name="Máquinas">[9]Maq!$A$6:$A$33</definedName>
    <definedName name="mas">#REF!</definedName>
    <definedName name="MATE">'[52]1240-18-P-RI-002'!#REF!</definedName>
    <definedName name="Materiales">[9]Mat!$A$4:$A$305</definedName>
    <definedName name="Maxima">[4]MiniDB!$D$49</definedName>
    <definedName name="MedicinaLaboral" localSheetId="3">#REF!</definedName>
    <definedName name="MedicinaLaboral" localSheetId="2">#REF!</definedName>
    <definedName name="MedicinaLaboral">#REF!</definedName>
    <definedName name="Menor">'[45]Sop Dif '!#REF!</definedName>
    <definedName name="menos">#REF!</definedName>
    <definedName name="MENSAJE_DIAS">[1]Sheet6!#REF!</definedName>
    <definedName name="MENU">#REF!</definedName>
    <definedName name="MENUS">#REF!</definedName>
    <definedName name="mermas">#REF!</definedName>
    <definedName name="MES">#REF!</definedName>
    <definedName name="min">#REF!</definedName>
    <definedName name="Minima">[4]MiniDB!$D$45</definedName>
    <definedName name="mm">#REF!</definedName>
    <definedName name="mmm" hidden="1">{#N/A,#N/A,TRUE,"Caratula";#N/A,#N/A,TRUE,"Costo y Venta";#N/A,#N/A,TRUE,"Resumen de Estudio Economico";#N/A,#N/A,TRUE,"Montaje";#N/A,#N/A,TRUE,"Sucontratos";#N/A,#N/A,TRUE,"Gastos Varios";#N/A,#N/A,TRUE,"Equipos y Herramientas";#N/A,#N/A,TRUE,"Materiales y Consumibles";#N/A,#N/A,TRUE,"Mano de Obra Indirecta";#N/A,#N/A,TRUE,"Mano de Obra Directa"}</definedName>
    <definedName name="MNM" hidden="1">{#N/A,#N/A,TRUE,"Caratula";#N/A,#N/A,TRUE,"Costo y Venta";#N/A,#N/A,TRUE,"Resumen de Estudio Economico";#N/A,#N/A,TRUE,"Montaje";#N/A,#N/A,TRUE,"Sucontratos";#N/A,#N/A,TRUE,"Gastos Varios";#N/A,#N/A,TRUE,"Equipos y Herramientas";#N/A,#N/A,TRUE,"Materiales y Consumibles";#N/A,#N/A,TRUE,"Mano de Obra Indirecta";#N/A,#N/A,TRUE,"Mano de Obra Directa"}</definedName>
    <definedName name="modalidad">[32]Hoja1!$F$1:$F$5</definedName>
    <definedName name="Módulo3.Sector2">[8]!Módulo3.Sector2</definedName>
    <definedName name="Módulo4.Sector3">[8]!Módulo4.Sector3</definedName>
    <definedName name="Módulo5.Sector4">[8]!Módulo5.Sector4</definedName>
    <definedName name="Módulo6.Sector5">[8]!Módulo6.Sector5</definedName>
    <definedName name="MOI">#REF!</definedName>
    <definedName name="Moneda">[12]Resumen!$X$2</definedName>
    <definedName name="MONTO">#REF!</definedName>
    <definedName name="Monto_Descuento_Bolívares">#REF!</definedName>
    <definedName name="Monto_Descuento_Dólares">#REF!</definedName>
    <definedName name="Mopre1">#REF!</definedName>
    <definedName name="movimiento">#REF!</definedName>
    <definedName name="MOVPARAFINA">'[24]PERDIDA DE TBG.'!$A$71:$J$132</definedName>
    <definedName name="MOVTBGACIDO">'[24]PERDIDA DE TBG.'!$A$207:$J$268</definedName>
    <definedName name="MOVTBGARENACARB">'[24]PERDIDA DE TBG.'!$A$139:$J$200</definedName>
    <definedName name="MSG">#REF!</definedName>
    <definedName name="MSG0">#REF!</definedName>
    <definedName name="MtoF4000" localSheetId="3">#REF!</definedName>
    <definedName name="MtoF4000" localSheetId="2">#REF!</definedName>
    <definedName name="MtoF4000">#REF!</definedName>
    <definedName name="MtoPerf" localSheetId="2">#REF!</definedName>
    <definedName name="MtoPerf">#REF!</definedName>
    <definedName name="MtoRanger" localSheetId="2">#REF!</definedName>
    <definedName name="MtoRanger">#REF!</definedName>
    <definedName name="MtoRetro" localSheetId="2">#REF!</definedName>
    <definedName name="MtoRetro">#REF!</definedName>
    <definedName name="MtoTrailer" localSheetId="2">#REF!</definedName>
    <definedName name="MtoTrailer">#REF!</definedName>
    <definedName name="MTR">#REF!</definedName>
    <definedName name="MTRD">#REF!</definedName>
    <definedName name="MTRT">#REF!</definedName>
    <definedName name="MU">#REF!</definedName>
    <definedName name="MW">#REF!</definedName>
    <definedName name="n">#REF!</definedName>
    <definedName name="N°CCT">'[11]MO - Petrolero Privado'!$E$10</definedName>
    <definedName name="nbreTotal1">#REF!</definedName>
    <definedName name="nbreTotal10">#REF!</definedName>
    <definedName name="nbreTotal2">#REF!</definedName>
    <definedName name="nbreTotal3">#REF!</definedName>
    <definedName name="nbreTotal4">#REF!</definedName>
    <definedName name="nbreTotal5">#REF!</definedName>
    <definedName name="nbreTotal6">#REF!</definedName>
    <definedName name="NDATE">#REF!</definedName>
    <definedName name="Neta">#REF!</definedName>
    <definedName name="Neta_Antes">#REF!</definedName>
    <definedName name="Neta_despues">#REF!</definedName>
    <definedName name="netant">[21]Sheet1!#REF!</definedName>
    <definedName name="netdesp">[21]Sheet1!#REF!</definedName>
    <definedName name="Neto_Arg">#REF!</definedName>
    <definedName name="Neto_Arg_T">#REF!</definedName>
    <definedName name="Netos_país">'[36]Netos  país'!$A$6:$I$107</definedName>
    <definedName name="NeumaticosF4000" localSheetId="3">#REF!</definedName>
    <definedName name="NeumaticosF4000" localSheetId="2">#REF!</definedName>
    <definedName name="NeumaticosF4000">#REF!</definedName>
    <definedName name="NeumaticosPerf" localSheetId="3">#REF!</definedName>
    <definedName name="NeumaticosPerf" localSheetId="2">#REF!</definedName>
    <definedName name="NeumaticosPerf">#REF!</definedName>
    <definedName name="NeumaticosRanger" localSheetId="3">#REF!</definedName>
    <definedName name="NeumaticosRanger" localSheetId="2">#REF!</definedName>
    <definedName name="NeumaticosRanger">#REF!</definedName>
    <definedName name="NeumaticosRetro" localSheetId="2">#REF!</definedName>
    <definedName name="NeumaticosRetro">#REF!</definedName>
    <definedName name="NeumaticosTrailer" localSheetId="2">#REF!</definedName>
    <definedName name="NeumaticosTrailer">#REF!</definedName>
    <definedName name="NEUQUEN__DISTRICT">#REF!</definedName>
    <definedName name="niveles" localSheetId="2">#REF!</definedName>
    <definedName name="niveles">#REF!</definedName>
    <definedName name="NOAMORT">[53]Bases!$H$7:$O$60</definedName>
    <definedName name="NOMBRE">#REF!</definedName>
    <definedName name="Normal">[4]MiniDB!$D$44</definedName>
    <definedName name="nro">#REF!</definedName>
    <definedName name="NROW">#REF!</definedName>
    <definedName name="NROWF">#REF!</definedName>
    <definedName name="NTIME">#REF!</definedName>
    <definedName name="NUEDTO.S">#N/A</definedName>
    <definedName name="NUEDTOA">#N/A</definedName>
    <definedName name="NUEDTOP">#N/A</definedName>
    <definedName name="NUEVA">#REF!</definedName>
    <definedName name="ñ">#REF!</definedName>
    <definedName name="o">#REF!</definedName>
    <definedName name="O_Cargas">#REF!</definedName>
    <definedName name="O_Cargas1">#REF!</definedName>
    <definedName name="obs_Antes">#REF!</definedName>
    <definedName name="obs_despues">#REF!</definedName>
    <definedName name="obsant">[21]Sheet1!#REF!</definedName>
    <definedName name="obsdesp">[21]Sheet1!#REF!</definedName>
    <definedName name="Observation">[4]MiniDB!$D$34</definedName>
    <definedName name="OGRA">#REF!</definedName>
    <definedName name="OGRA_C">#REF!</definedName>
    <definedName name="OILMTR">#REF!</definedName>
    <definedName name="OilReserves">[20]Datos!$F$13</definedName>
    <definedName name="OILT">#REF!</definedName>
    <definedName name="OiltransC">#REF!</definedName>
    <definedName name="OPC_ELEG">[1]Sheet5!#REF!</definedName>
    <definedName name="operador">#REF!</definedName>
    <definedName name="Operadores">#REF!</definedName>
    <definedName name="ORDEN">#REF!</definedName>
    <definedName name="ORID">#REF!</definedName>
    <definedName name="Orif3">[4]MiniDB!$D$5</definedName>
    <definedName name="orifa">[21]Sheet1!#REF!</definedName>
    <definedName name="orifd">[21]Sheet1!#REF!</definedName>
    <definedName name="Orificio">#REF!</definedName>
    <definedName name="orificio_Antes">#REF!</definedName>
    <definedName name="orificio_despues">#REF!</definedName>
    <definedName name="ot">#REF!</definedName>
    <definedName name="OtherVC">#REF!</definedName>
    <definedName name="Otros">[9]Otros!$A$4:$A$303</definedName>
    <definedName name="Overhead">#REF!</definedName>
    <definedName name="p">#REF!</definedName>
    <definedName name="P.1">#REF!</definedName>
    <definedName name="P.2">#REF!</definedName>
    <definedName name="P.3">#REF!</definedName>
    <definedName name="P.4">#REF!</definedName>
    <definedName name="P.5">#REF!</definedName>
    <definedName name="P.6">#REF!</definedName>
    <definedName name="P.7">#REF!</definedName>
    <definedName name="P.A.">#N/A</definedName>
    <definedName name="pa">#REF!</definedName>
    <definedName name="pat">#REF!</definedName>
    <definedName name="PatenteRanger" localSheetId="3">#REF!</definedName>
    <definedName name="PatenteRanger" localSheetId="2">#REF!</definedName>
    <definedName name="PatenteRanger">#REF!</definedName>
    <definedName name="PatenteSeguroCENT" localSheetId="2">#REF!</definedName>
    <definedName name="PatenteSeguroCENT">#REF!</definedName>
    <definedName name="Pb">#REF!</definedName>
    <definedName name="Pboca">#REF!</definedName>
    <definedName name="pbp_Antes">#REF!</definedName>
    <definedName name="pbp_despues">#REF!</definedName>
    <definedName name="PC">#REF!</definedName>
    <definedName name="Pcolumna">#REF!</definedName>
    <definedName name="Pdb_Comp">[4]MiniDB!$D$38</definedName>
    <definedName name="pdepth">[15]Data!$D$9</definedName>
    <definedName name="PE_Obs">[4]MiniDB!$D$37</definedName>
    <definedName name="PEPITO" hidden="1">{#N/A,#N/A,TRUE,"OBJETIVOS";#N/A,#N/A,TRUE,"CARATA";#N/A,#N/A,TRUE,"COLUMNA";#N/A,#N/A,TRUE,"ENTUBACION";#N/A,#N/A,TRUE,"COSTOS";#N/A,#N/A,TRUE,"CAÑERIA";#N/A,#N/A,TRUE,"CRONO";#N/A,#N/A,TRUE,"BOP";#N/A,#N/A,TRUE,"PREVENTORES"}</definedName>
    <definedName name="pepito1" hidden="1">{#N/A,#N/A,TRUE,"OBJETIVOS";#N/A,#N/A,TRUE,"CARATA";#N/A,#N/A,TRUE,"COLUMNA";#N/A,#N/A,TRUE,"ENTUBACION";#N/A,#N/A,TRUE,"COSTOS";#N/A,#N/A,TRUE,"CAÑERIA";#N/A,#N/A,TRUE,"CRONO";#N/A,#N/A,TRUE,"BOP";#N/A,#N/A,TRUE,"PREVENTORES"}</definedName>
    <definedName name="PERF">#REF!</definedName>
    <definedName name="Perforador" localSheetId="3">#REF!</definedName>
    <definedName name="Perforador" localSheetId="2">#REF!</definedName>
    <definedName name="Perforador">#REF!</definedName>
    <definedName name="PERICAM">[54]PARAM!$A$3</definedName>
    <definedName name="Personal">[9]MO!$A$3:$A$128</definedName>
    <definedName name="PESOS150">#REF!</definedName>
    <definedName name="pesos600">#REF!</definedName>
    <definedName name="PESOS83">'[55]#¡REF'!$K$28</definedName>
    <definedName name="PESOS85">'[55]RESUMEN GRAL'!#REF!</definedName>
    <definedName name="Petróleo_y_Gas_Occidente">#REF!</definedName>
    <definedName name="Pf">#REF!</definedName>
    <definedName name="PGAS1">#REF!</definedName>
    <definedName name="PGAS2">#REF!</definedName>
    <definedName name="PGAS3">#REF!</definedName>
    <definedName name="PGAS4">#REF!</definedName>
    <definedName name="PGAS5">#REF!</definedName>
    <definedName name="PGAS6">#REF!</definedName>
    <definedName name="PHDG">#REF!</definedName>
    <definedName name="PHGAS">#REF!</definedName>
    <definedName name="PHMED">#REF!</definedName>
    <definedName name="PHRES">#REF!</definedName>
    <definedName name="PHTAN">#REF!</definedName>
    <definedName name="pilREV">'[16]Pileta Revestida'!$A$7:$P$54</definedName>
    <definedName name="PINCUPLA">'[24]PESCA DE V-B'!$A$135:$J$195</definedName>
    <definedName name="Pinyeccion">#REF!</definedName>
    <definedName name="PKR">#REF!</definedName>
    <definedName name="PLA">#REF!</definedName>
    <definedName name="PLANILLAS">#REF!</definedName>
    <definedName name="PLANTA__DE__GAS__CENTENARIO">#REF!</definedName>
    <definedName name="Plin1">[4]MiniDB!$D$15</definedName>
    <definedName name="Plin2">[4]MiniDB!$D$14</definedName>
    <definedName name="Plin3">[4]MiniDB!$D$13</definedName>
    <definedName name="Plinea">#REF!</definedName>
    <definedName name="PLPG1">#REF!</definedName>
    <definedName name="PLPG2">#REF!</definedName>
    <definedName name="PLPG3">#REF!</definedName>
    <definedName name="PLPG4">#REF!</definedName>
    <definedName name="plunger">[15]Data!$D$7</definedName>
    <definedName name="PM">#REF!</definedName>
    <definedName name="PMED1">#REF!</definedName>
    <definedName name="PMED2">#REF!</definedName>
    <definedName name="PMED3">#REF!</definedName>
    <definedName name="PMED4">#REF!</definedName>
    <definedName name="PMED5">#REF!</definedName>
    <definedName name="PMED6">#REF!</definedName>
    <definedName name="Porc_T0">[4]MiniDB!$D$63</definedName>
    <definedName name="Porc_T1">[4]MiniDB!$D$64</definedName>
    <definedName name="Porc_T2">[4]MiniDB!$D$65</definedName>
    <definedName name="Porc_T3">[4]MiniDB!$D$66</definedName>
    <definedName name="Porc_T4">[4]MiniDB!$D$67</definedName>
    <definedName name="Porc_T5">[4]MiniDB!$D$68</definedName>
    <definedName name="Pozo">[4]MiniDB!$D$1</definedName>
    <definedName name="Pozos">#REF!</definedName>
    <definedName name="pp">[39]ESPESOR!$C$13</definedName>
    <definedName name="ppp" hidden="1">{#N/A,#N/A,TRUE,"Caratula";#N/A,#N/A,TRUE,"Costo y Venta";#N/A,#N/A,TRUE,"Resumen de Estudio Economico";#N/A,#N/A,TRUE,"Montaje";#N/A,#N/A,TRUE,"Sucontratos";#N/A,#N/A,TRUE,"Gastos Varios";#N/A,#N/A,TRUE,"Equipos y Herramientas";#N/A,#N/A,TRUE,"Materiales y Consumibles";#N/A,#N/A,TRUE,"Mano de Obra Indirecta";#N/A,#N/A,TRUE,"Mano de Obra Directa"}</definedName>
    <definedName name="PRES1">#REF!</definedName>
    <definedName name="PRES2">#REF!</definedName>
    <definedName name="PRES3">#REF!</definedName>
    <definedName name="PRES4">#REF!</definedName>
    <definedName name="PRES5">#REF!</definedName>
    <definedName name="PRES6">#REF!</definedName>
    <definedName name="PresionCO2">#REF!</definedName>
    <definedName name="PRIM">[1]Sheet6!#REF!</definedName>
    <definedName name="PRIM2">[1]Sheet5!#REF!</definedName>
    <definedName name="print">#REF!</definedName>
    <definedName name="Print_Area_MI">#REF!</definedName>
    <definedName name="Print_Titles_MI">#REF!</definedName>
    <definedName name="print1">#REF!,#REF!</definedName>
    <definedName name="PROCESANDO2">[1]Sheet5!#REF!</definedName>
    <definedName name="ProdCorr">#REF!</definedName>
    <definedName name="Prodexp">[20]Datos!$F$74</definedName>
    <definedName name="production">#REF!</definedName>
    <definedName name="prof">#REF!</definedName>
    <definedName name="Proveedores">#REF!</definedName>
    <definedName name="PROVINCIA">'[11]MO - Petrolero Privado'!$E$8</definedName>
    <definedName name="PRTR">#REF!</definedName>
    <definedName name="Psep1">[4]MiniDB!$D$18</definedName>
    <definedName name="Psep2">[4]MiniDB!$D$17</definedName>
    <definedName name="Psep3">[4]MiniDB!$D$16</definedName>
    <definedName name="PTAN1">#REF!</definedName>
    <definedName name="PTAN2">#REF!</definedName>
    <definedName name="PTAN3">#REF!</definedName>
    <definedName name="PTAN4">#REF!</definedName>
    <definedName name="PTAN5">#REF!</definedName>
    <definedName name="PTAN6">#REF!</definedName>
    <definedName name="PUESTO__TOUQUET">#REF!</definedName>
    <definedName name="PUN">#REF!</definedName>
    <definedName name="Puntos_con_telemetria">#REF!</definedName>
    <definedName name="PZ.1">#REF!</definedName>
    <definedName name="PZ.2">#REF!</definedName>
    <definedName name="PZ.3">#REF!</definedName>
    <definedName name="PZ.4">#REF!</definedName>
    <definedName name="q">#REF!</definedName>
    <definedName name="Qab">[56]Datos!$F$48</definedName>
    <definedName name="Qabg">#REF!</definedName>
    <definedName name="Qabo">#REF!</definedName>
    <definedName name="qfh">#REF!</definedName>
    <definedName name="QG">#REF!</definedName>
    <definedName name="Qgas1">[4]MiniDB!$D$12</definedName>
    <definedName name="Qgas2">[4]MiniDB!$D$9</definedName>
    <definedName name="Qgas3">[4]MiniDB!$D$4</definedName>
    <definedName name="Qig">#REF!</definedName>
    <definedName name="Qio">#REF!</definedName>
    <definedName name="QO">#REF!</definedName>
    <definedName name="Qs">#REF!</definedName>
    <definedName name="QUEM">#REF!</definedName>
    <definedName name="QW">#REF!</definedName>
    <definedName name="qwer">#REF!</definedName>
    <definedName name="R_Social">#REF!</definedName>
    <definedName name="RangerCD4x2" localSheetId="3">#REF!</definedName>
    <definedName name="RangerCD4x2" localSheetId="2">#REF!</definedName>
    <definedName name="RangerCD4x2">#REF!</definedName>
    <definedName name="RangerCD4x4" localSheetId="2">#REF!</definedName>
    <definedName name="RangerCD4x4">#REF!</definedName>
    <definedName name="RangerCS4x2" localSheetId="2">#REF!</definedName>
    <definedName name="RangerCS4x2">#REF!</definedName>
    <definedName name="RangerCS4x4" localSheetId="2">#REF!</definedName>
    <definedName name="RangerCS4x4">#REF!</definedName>
    <definedName name="rango_500">#REF!</definedName>
    <definedName name="rango_505">#REF!</definedName>
    <definedName name="rango_514">#REF!</definedName>
    <definedName name="rango_aclara_505">#REF!</definedName>
    <definedName name="rango_aclara_514">#REF!</definedName>
    <definedName name="Rango_P">[4]MiniDB!$D$50</definedName>
    <definedName name="rango_produccion">#REF!</definedName>
    <definedName name="rango_produccion_total">#REF!</definedName>
    <definedName name="RANGOIMPRESION">#REF!</definedName>
    <definedName name="rara">#REF!</definedName>
    <definedName name="Recover" localSheetId="3">[57]Macro1!$A$314</definedName>
    <definedName name="Recover">[58]Macro1!$A$314</definedName>
    <definedName name="RECUP">#REF!</definedName>
    <definedName name="RED">#REF!</definedName>
    <definedName name="Refin">#REF!</definedName>
    <definedName name="region2">[32]Hoja1!$G$1:$G$5</definedName>
    <definedName name="renglon">#REF!</definedName>
    <definedName name="Rep">'[45]Sop Dif '!$K$5</definedName>
    <definedName name="reparacion">#REF!</definedName>
    <definedName name="RES">[54]PARAM!$A$1</definedName>
    <definedName name="residuales">#REF!</definedName>
    <definedName name="resu150">#REF!</definedName>
    <definedName name="resum600">#REF!</definedName>
    <definedName name="RETRO" localSheetId="3">#REF!</definedName>
    <definedName name="RETRO" localSheetId="2">#REF!</definedName>
    <definedName name="RETRO">#REF!</definedName>
    <definedName name="ROOT">#REF!</definedName>
    <definedName name="rotacion">#REF!</definedName>
    <definedName name="ROTTBGYMOVROTTBG">'[24]PERDIDA DE TBG.'!$A$1:$J$63</definedName>
    <definedName name="ROWS">#REF!</definedName>
    <definedName name="Roygas">#REF!</definedName>
    <definedName name="Royoil">#REF!</definedName>
    <definedName name="rpm">[15]Data!$K$9</definedName>
    <definedName name="rr">[15]Data!$H$9</definedName>
    <definedName name="rrrrrrrrrrrrrr">#REF!</definedName>
    <definedName name="RUT">#REF!</definedName>
    <definedName name="S">#REF!</definedName>
    <definedName name="sal">#REF!</definedName>
    <definedName name="SALABA40">[1]Sheet4!#REF!</definedName>
    <definedName name="salAPI" localSheetId="3">#REF!</definedName>
    <definedName name="salAPI" localSheetId="2">#REF!</definedName>
    <definedName name="salAPI">#REF!</definedName>
    <definedName name="SALARIOS">#REF!</definedName>
    <definedName name="salBAF">'[16]Salida Tk Bafle'!$A$7:$P$84</definedName>
    <definedName name="Salesret">#REF!</definedName>
    <definedName name="Salinidad">#REF!</definedName>
    <definedName name="Salinidad_Antes">#REF!</definedName>
    <definedName name="Salinidad_despues">#REF!</definedName>
    <definedName name="SAPBEXdnldView" hidden="1">"BDBYBWNAUJ42UM403UEV7H72C"</definedName>
    <definedName name="SAPBEXsysID" hidden="1">"BP2"</definedName>
    <definedName name="SCI_UTE">'[59]CECO - SCI - SCI PESA'!$A$2:$A$44</definedName>
    <definedName name="SCII">'[60]CECO - SCII'!$A$2:$A$45</definedName>
    <definedName name="SCIO">'[61]CECO - SCIO'!$A$2:$A$4</definedName>
    <definedName name="SDAT">#REF!</definedName>
    <definedName name="Sector">#REF!</definedName>
    <definedName name="Sector1">[8]!Sector1</definedName>
    <definedName name="Sector2">#N/A</definedName>
    <definedName name="SectorTanque1">[8]!SectorTanque1</definedName>
    <definedName name="SEG">[1]Sheet6!#REF!</definedName>
    <definedName name="Segurodeobra">[44]MOI!#REF!</definedName>
    <definedName name="SeguroRanger" localSheetId="3">#REF!</definedName>
    <definedName name="SeguroRanger" localSheetId="2">#REF!</definedName>
    <definedName name="SeguroRanger">#REF!</definedName>
    <definedName name="SELECCION">[1]Sheet5!#REF!</definedName>
    <definedName name="SelloModelo">[62]DataCombos2!$D$6:$D$165</definedName>
    <definedName name="Semanas_por_mes">#REF!</definedName>
    <definedName name="SEPAR">#REF!</definedName>
    <definedName name="SERIE">#REF!</definedName>
    <definedName name="sf">[15]Data!$J$14</definedName>
    <definedName name="SH">[63]InfTerm!#REF!</definedName>
    <definedName name="shdf">#REF!</definedName>
    <definedName name="sino">[32]Hoja1!$D$1:$D$3</definedName>
    <definedName name="SINO2">[64]Hoja1!$K$3:$K$6</definedName>
    <definedName name="sl">[15]Data!$J$5</definedName>
    <definedName name="Sp">[39]ESPESOR!$C$14</definedName>
    <definedName name="spm">[15]Data!$L$5</definedName>
    <definedName name="spmt">[15]Data!$K$5</definedName>
    <definedName name="srdata">[15]Data!$R$3:$U$6</definedName>
    <definedName name="Srink">#REF!</definedName>
    <definedName name="srl">[15]Data!$K$16</definedName>
    <definedName name="sry">#REF!</definedName>
    <definedName name="ss">'[65]Informe Mensual'!#REF!</definedName>
    <definedName name="sss">'[65]Informe Mensual'!#REF!</definedName>
    <definedName name="ssssssss">'[66]Informe Mensual'!#REF!</definedName>
    <definedName name="STARP">#REF!</definedName>
    <definedName name="STAT">#REF!</definedName>
    <definedName name="Sub_Total_Bolívares">#REF!</definedName>
    <definedName name="Sub_Total_Dólares">#REF!</definedName>
    <definedName name="Subcuenta">#REF!</definedName>
    <definedName name="SueldoAyudante" localSheetId="2">#REF!</definedName>
    <definedName name="SueldoAyudante">#REF!</definedName>
    <definedName name="SueldoOficial" localSheetId="2">#REF!</definedName>
    <definedName name="SueldoOficial">#REF!</definedName>
    <definedName name="SueldoPerforador" localSheetId="2">#REF!</definedName>
    <definedName name="SueldoPerforador">#REF!</definedName>
    <definedName name="SueldoSupervisor" localSheetId="2">#REF!</definedName>
    <definedName name="SueldoSupervisor">#REF!</definedName>
    <definedName name="sup">#REF!</definedName>
    <definedName name="t">#REF!</definedName>
    <definedName name="T_Actividad">[48]Validaciones!$B$4:$B$8</definedName>
    <definedName name="T_Gremio">[48]Validaciones!$D$4:$D$38</definedName>
    <definedName name="T_Nro_CCT">[48]Validaciones!$F$4:$F$11</definedName>
    <definedName name="T_Provincia">[48]Validaciones!$B$11:$B$17</definedName>
    <definedName name="T_Relac_con_servic">[48]Validaciones!$B$39:$B$42</definedName>
    <definedName name="T_rubro">[48]Validaciones!$F$19:$F$23</definedName>
    <definedName name="T_sino">[48]Validaciones!$B$28:$B$29</definedName>
    <definedName name="T_Situac_actual">[48]Validaciones!$B$34:$B$35</definedName>
    <definedName name="T_Tipo_neumat">[67]Validaciones!$B$46:$B$47</definedName>
    <definedName name="T_UUNN">[48]Validaciones!$B$23:$B$25</definedName>
    <definedName name="TABLA.FC_IMPORTE">[10]BD_ADICIONALES.FC!$B$7:$J$13</definedName>
    <definedName name="TABLA.FC_ITEM">[10]BD_ADICIONALES.FC!$A$7:$A$13</definedName>
    <definedName name="TABLA.FC_MES">[10]BD_ADICIONALES.FC!$B$6:$J$6</definedName>
    <definedName name="TABLA.UOCRA_ADIC.UOCRA">[10]BD_ESCALAS.UOCRA!$K$127:$K$262</definedName>
    <definedName name="TABLA.UOCRA_ADIC.ZONA">[10]BD_ESCALAS.UOCRA!$F$127:$F$262</definedName>
    <definedName name="TABLA.UOCRA_AYUDA.ALIM">[10]BD_ESCALAS.UOCRA!$I$127:$I$262</definedName>
    <definedName name="TABLA.UOCRA_CAMPAMENTO">[10]BD_ESCALAS.UOCRA!$J$127:$J$262</definedName>
    <definedName name="TABLA.UOCRA_CATEGORIA">[10]BD_ESCALAS.UOCRA!$B$127:$B$262</definedName>
    <definedName name="TABLA.UOCRA_HSVIAJE">[10]BD_ESCALAS.UOCRA!$G$127:$G$262</definedName>
    <definedName name="TABLA.UOCRA_IMPORTE">[10]BD_ESCALAS.UOCRA!$E$127:$E$262</definedName>
    <definedName name="TABLA.UOCRA_MES">[10]BD_ESCALAS.UOCRA!$C$127:$C$262</definedName>
    <definedName name="TABLA.UOCRA_VIANDA">[10]BD_ESCALAS.UOCRA!$H$127:$H$262</definedName>
    <definedName name="TABLA.UOCRA_ZONA">[10]BD_ESCALAS.UOCRA!$D$127:$D$262</definedName>
    <definedName name="TABLA_CATEGORIA">[10]BD_ESCALAS.PETROLERO!$A$10:$A$105</definedName>
    <definedName name="TABLA_CCT">[10]BD_ESCALAS.PETROLERO!$BA$7:$CN$7</definedName>
    <definedName name="TABLA_IMPORTE">[10]BD_ESCALAS.PETROLERO!$BA$10:$CN$105</definedName>
    <definedName name="TABLA_MES">[10]BD_ESCALAS.PETROLERO!$BA$9:$CN$9</definedName>
    <definedName name="TABLA_TURNO">[10]BD_ESCALAS.PETROLERO!$B$10:$B$105</definedName>
    <definedName name="TABLA_ZONA">[10]BD_ESCALAS.PETROLERO!$BA$8:$CN$8</definedName>
    <definedName name="tabladatos">#REF!</definedName>
    <definedName name="TableName">"Dummy"</definedName>
    <definedName name="Tanque2">[8]!Tanque2</definedName>
    <definedName name="Tanque3">[8]!Tanque3</definedName>
    <definedName name="Tanque4">[8]!Tanque4</definedName>
    <definedName name="Tanque5">[8]!Tanque5</definedName>
    <definedName name="Tanque6">[8]!Tanque6</definedName>
    <definedName name="TAREAS">#REF!</definedName>
    <definedName name="tarifa">#REF!</definedName>
    <definedName name="Tb">#REF!</definedName>
    <definedName name="TBG">#N/A</definedName>
    <definedName name="Tboca">#REF!</definedName>
    <definedName name="TC">#REF!</definedName>
    <definedName name="TE">#REF!</definedName>
    <definedName name="TER">[1]Sheet6!#REF!</definedName>
    <definedName name="termino">#REF!</definedName>
    <definedName name="TEST0">#REF!</definedName>
    <definedName name="TEST1">#REF!</definedName>
    <definedName name="TEST10">#REF!</definedName>
    <definedName name="TEST11">#REF!</definedName>
    <definedName name="TEST12">#REF!</definedName>
    <definedName name="TEST13">#REF!</definedName>
    <definedName name="TEST14">#REF!</definedName>
    <definedName name="TEST15">#REF!</definedName>
    <definedName name="TEST16">#REF!</definedName>
    <definedName name="TEST17">#REF!</definedName>
    <definedName name="TEST18">#REF!</definedName>
    <definedName name="TEST19">#REF!</definedName>
    <definedName name="TEST2">#REF!</definedName>
    <definedName name="TEST20">#REF!</definedName>
    <definedName name="TEST21">#REF!</definedName>
    <definedName name="TEST22">#REF!</definedName>
    <definedName name="TEST23">#REF!</definedName>
    <definedName name="TEST24">#REF!</definedName>
    <definedName name="TEST25">#REF!</definedName>
    <definedName name="TEST26">#REF!</definedName>
    <definedName name="TEST27">#REF!</definedName>
    <definedName name="TEST28">#REF!</definedName>
    <definedName name="TEST29">#REF!</definedName>
    <definedName name="TEST3">#REF!</definedName>
    <definedName name="TEST30">#REF!</definedName>
    <definedName name="TEST31">#REF!</definedName>
    <definedName name="TEST32">#REF!</definedName>
    <definedName name="TEST33">#REF!</definedName>
    <definedName name="TEST34">#REF!</definedName>
    <definedName name="TEST35">#REF!</definedName>
    <definedName name="TEST36">#REF!</definedName>
    <definedName name="TEST37">#REF!</definedName>
    <definedName name="TEST38">#REF!</definedName>
    <definedName name="TEST39">#REF!</definedName>
    <definedName name="TEST4">#REF!</definedName>
    <definedName name="TEST40">#REF!</definedName>
    <definedName name="TEST41">#REF!</definedName>
    <definedName name="TEST42">#REF!</definedName>
    <definedName name="TEST43">#REF!</definedName>
    <definedName name="TEST44">#REF!</definedName>
    <definedName name="TEST45">#REF!</definedName>
    <definedName name="TEST46">#REF!</definedName>
    <definedName name="TEST47">#REF!</definedName>
    <definedName name="TEST48">#REF!</definedName>
    <definedName name="TEST49">#REF!</definedName>
    <definedName name="TEST5">#REF!</definedName>
    <definedName name="TEST50">#REF!</definedName>
    <definedName name="TEST51">#REF!</definedName>
    <definedName name="TEST52">#REF!</definedName>
    <definedName name="TEST53">#REF!</definedName>
    <definedName name="TEST54">#REF!</definedName>
    <definedName name="TEST55">#REF!</definedName>
    <definedName name="TEST56">#REF!</definedName>
    <definedName name="TEST57">#REF!</definedName>
    <definedName name="TEST58">#REF!</definedName>
    <definedName name="TEST59">#REF!</definedName>
    <definedName name="TEST6">#REF!</definedName>
    <definedName name="TEST60">#REF!</definedName>
    <definedName name="TEST61">#REF!</definedName>
    <definedName name="TEST62">#REF!</definedName>
    <definedName name="TEST63">#REF!</definedName>
    <definedName name="TEST64">#REF!</definedName>
    <definedName name="TEST7">#REF!</definedName>
    <definedName name="TEST8">#REF!</definedName>
    <definedName name="TEST9">#REF!</definedName>
    <definedName name="TESTHKEY">#REF!</definedName>
    <definedName name="TESTKEYS">#REF!</definedName>
    <definedName name="TESTVKEY">#REF!</definedName>
    <definedName name="Tf">#REF!</definedName>
    <definedName name="TicketAyudante" localSheetId="3">#REF!</definedName>
    <definedName name="TicketAyudante" localSheetId="2">#REF!</definedName>
    <definedName name="TicketAyudante">#REF!</definedName>
    <definedName name="TicketOficial" localSheetId="2">#REF!</definedName>
    <definedName name="TicketOficial">#REF!</definedName>
    <definedName name="TicketPerforador" localSheetId="2">#REF!</definedName>
    <definedName name="TicketPerforador">#REF!</definedName>
    <definedName name="TicketSupervisor" localSheetId="2">#REF!</definedName>
    <definedName name="TicketSupervisor">#REF!</definedName>
    <definedName name="TIME">#REF!</definedName>
    <definedName name="TIME1">#REF!</definedName>
    <definedName name="TINC">#REF!</definedName>
    <definedName name="TINT">#REF!</definedName>
    <definedName name="Tipo_Insumos">[48]Validaciones!$B$69:$B$73</definedName>
    <definedName name="tipo1">[32]Hoja1!$A$1:$A$5</definedName>
    <definedName name="Tipo3">[4]MiniDB!$D$6</definedName>
    <definedName name="tipocliente">[32]Hoja1!$B$1:$B$4</definedName>
    <definedName name="TIPSA">#N/A</definedName>
    <definedName name="TIT_POZOS_PETROLIFEROS">#REF!</definedName>
    <definedName name="Titulo">#REF!</definedName>
    <definedName name="Título">#REF!</definedName>
    <definedName name="Titulo_1">#REF!</definedName>
    <definedName name="_xlnm.Print_Titles">#N/A</definedName>
    <definedName name="Títulos_a_imprimir_IM">#REF!</definedName>
    <definedName name="tm">#REF!</definedName>
    <definedName name="Torque">#REF!</definedName>
    <definedName name="TOT_MES_ACTUAL_OIL">#REF!</definedName>
    <definedName name="total">#REF!</definedName>
    <definedName name="Total_Agua_OIL_Mes_Actual">#REF!</definedName>
    <definedName name="Total_Bolívares">#REF!</definedName>
    <definedName name="TOTAL_CENTENARIO__Field_Gas_Plant">#REF!</definedName>
    <definedName name="Total_Dólares">#REF!</definedName>
    <definedName name="Total_Gas_Asoc_Mes_Actual">#REF!</definedName>
    <definedName name="total1">#REF!</definedName>
    <definedName name="total10">#REF!</definedName>
    <definedName name="total2">#REF!</definedName>
    <definedName name="total3">#REF!</definedName>
    <definedName name="total4">#REF!</definedName>
    <definedName name="total5">#REF!</definedName>
    <definedName name="total6">#REF!</definedName>
    <definedName name="TOTALBBA">'[24]RESUMEN ANUAL'!$A$66:$J$94</definedName>
    <definedName name="TOTALCUERPO">'[24]PESCA DE V-B'!$A$1:$J$63</definedName>
    <definedName name="TOTALFAC" localSheetId="3">#REF!</definedName>
    <definedName name="TOTALFAC" localSheetId="2">#REF!</definedName>
    <definedName name="TOTALFAC">#REF!</definedName>
    <definedName name="TOTALPESC">'[24]RESUMEN ANUAL'!$A$34:$J$62</definedName>
    <definedName name="TOTALPUL">'[24]RESUMEN ANUAL'!$A$1:$J$30</definedName>
    <definedName name="TOTALTBGR">'[24]RESUMEN ANUAL'!$A$98:$J$126</definedName>
    <definedName name="TP">#REF!</definedName>
    <definedName name="tra" hidden="1">{#N/A,#N/A,TRUE,"OBJETIVOS";#N/A,#N/A,TRUE,"CARATA";#N/A,#N/A,TRUE,"COLUMNA";#N/A,#N/A,TRUE,"ENTUBACION";#N/A,#N/A,TRUE,"COSTOS";#N/A,#N/A,TRUE,"CAÑERIA";#N/A,#N/A,TRUE,"CRONO";#N/A,#N/A,TRUE,"BOP";#N/A,#N/A,TRUE,"PREVENTORES"}</definedName>
    <definedName name="Trailer" localSheetId="3">#REF!</definedName>
    <definedName name="Trailer" localSheetId="2">#REF!</definedName>
    <definedName name="Trailer">#REF!</definedName>
    <definedName name="TrepanoII" hidden="1">{#N/A,#N/A,TRUE,"OBJETIVOS";#N/A,#N/A,TRUE,"CARATA";#N/A,#N/A,TRUE,"COLUMNA";#N/A,#N/A,TRUE,"ENTUBACION";#N/A,#N/A,TRUE,"COSTOS";#N/A,#N/A,TRUE,"CAÑERIA";#N/A,#N/A,TRUE,"CRONO";#N/A,#N/A,TRUE,"BOP";#N/A,#N/A,TRUE,"PREVENTORES"}</definedName>
    <definedName name="TrepanoIII" hidden="1">{#N/A,#N/A,TRUE,"OBJETIVOS";#N/A,#N/A,TRUE,"CARATA";#N/A,#N/A,TRUE,"COLUMNA";#N/A,#N/A,TRUE,"ENTUBACION";#N/A,#N/A,TRUE,"COSTOS";#N/A,#N/A,TRUE,"CAÑERIA";#N/A,#N/A,TRUE,"CRONO";#N/A,#N/A,TRUE,"BOP";#N/A,#N/A,TRUE,"PREVENTORES"}</definedName>
    <definedName name="Tsep1">[4]MiniDB!$D$31</definedName>
    <definedName name="Tsep2">[4]MiniDB!$D$32</definedName>
    <definedName name="Tsep3">[4]MiniDB!$D$33</definedName>
    <definedName name="TSTN">#REF!</definedName>
    <definedName name="TSTT">#REF!</definedName>
    <definedName name="TT">#REF!</definedName>
    <definedName name="TUB">#REF!</definedName>
    <definedName name="Turngas">#REF!</definedName>
    <definedName name="Turnoil">#REF!</definedName>
    <definedName name="type">#REF!</definedName>
    <definedName name="u">#REF!</definedName>
    <definedName name="UF">#REF!</definedName>
    <definedName name="UIB">[15]Data!$H$5</definedName>
    <definedName name="Unid.">'[52]1240-18-P-RI-002'!#REF!</definedName>
    <definedName name="Unidadgor">[68]Datos!$H$50</definedName>
    <definedName name="UNION150">#REF!</definedName>
    <definedName name="UNIT">#REF!</definedName>
    <definedName name="UNITC">#REF!</definedName>
    <definedName name="UNITP">#REF!</definedName>
    <definedName name="UNITT">#REF!</definedName>
    <definedName name="UOCRA.DURACION">#REF!</definedName>
    <definedName name="UOCRA.MES">[10]UOCRA!$D$8</definedName>
    <definedName name="UOCRA.ZONA">[10]UOCRA!$D$9</definedName>
    <definedName name="US">[69]IPC!$H$9</definedName>
    <definedName name="Utilidad">#REF!</definedName>
    <definedName name="UTS">[15]Data!$K$14</definedName>
    <definedName name="uu">[0]!uu</definedName>
    <definedName name="v">#REF!</definedName>
    <definedName name="V0">#REF!</definedName>
    <definedName name="Valor_Final">#REF!</definedName>
    <definedName name="Valor_Serv1">#REF!</definedName>
    <definedName name="Valor_Serv2">#REF!</definedName>
    <definedName name="Valor_Serv3">#REF!</definedName>
    <definedName name="Valor_Serv4">#REF!</definedName>
    <definedName name="Valor_Serv5">#REF!</definedName>
    <definedName name="varios">#REF!</definedName>
    <definedName name="Vehiculos">[9]Veh!$A$6:$A$23</definedName>
    <definedName name="Vehículos" localSheetId="3">#REF!</definedName>
    <definedName name="Vehículos" localSheetId="2">#REF!</definedName>
    <definedName name="Vehículos">#REF!</definedName>
    <definedName name="VERGUENZA">#REF!</definedName>
    <definedName name="Vestimenta" localSheetId="3">#REF!</definedName>
    <definedName name="Vestimenta" localSheetId="2">#REF!</definedName>
    <definedName name="Vestimenta">#REF!</definedName>
    <definedName name="VfluidC">[20]Datos!$F$62</definedName>
    <definedName name="VgasC">#REF!</definedName>
    <definedName name="Viandas" localSheetId="3">#REF!</definedName>
    <definedName name="Viandas" localSheetId="2">#REF!</definedName>
    <definedName name="Viandas">#REF!</definedName>
    <definedName name="VInjecC">[20]Datos!$F$66</definedName>
    <definedName name="VM">#REF!</definedName>
    <definedName name="VnpozosC">[20]Datos!$F$72</definedName>
    <definedName name="VoilC">#REF!</definedName>
    <definedName name="VOLVER">[70]!VOLVER</definedName>
    <definedName name="vp">[15]Data!$H$16</definedName>
    <definedName name="VtasNetas">#REF!</definedName>
    <definedName name="VwatC">[20]Datos!#REF!</definedName>
    <definedName name="VwellC">#REF!</definedName>
    <definedName name="w">#REF!</definedName>
    <definedName name="Water1">[4]MiniDB!$D$25</definedName>
    <definedName name="Water2">[4]MiniDB!$D$26</definedName>
    <definedName name="Water3">[4]MiniDB!$D$27</definedName>
    <definedName name="wc">[15]Data!$D$15</definedName>
    <definedName name="WCOM">#REF!</definedName>
    <definedName name="WCOM1">#REF!</definedName>
    <definedName name="WELL">#REF!</definedName>
    <definedName name="WF">#REF!</definedName>
    <definedName name="Winterest">#REF!</definedName>
    <definedName name="wlasa">#REF!</definedName>
    <definedName name="wrn.Completo260." hidden="1">{#N/A,#N/A,TRUE,"Caratula";#N/A,#N/A,TRUE,"Costo y Venta";#N/A,#N/A,TRUE,"Resumen de Estudio Economico";#N/A,#N/A,TRUE,"Montaje";#N/A,#N/A,TRUE,"Sucontratos";#N/A,#N/A,TRUE,"Gastos Varios";#N/A,#N/A,TRUE,"Equipos y Herramientas";#N/A,#N/A,TRUE,"Materiales y Consumibles";#N/A,#N/A,TRUE,"Mano de Obra Indirecta";#N/A,#N/A,TRUE,"Mano de Obra Directa"}</definedName>
    <definedName name="wrn.COMPUMAT." hidden="1">{#N/A,#N/A,FALSE,"SERIE_150";#N/A,#N/A,FALSE,"SERIE_600 "}</definedName>
    <definedName name="wrn.FORECAST." hidden="1">{#N/A,#N/A,TRUE,"Summary";#N/A,#N/A,TRUE,"Summary EqRigs";#N/A,#N/A,TRUE,"Red Black";#N/A,#N/A,TRUE,"Quarter Summary";#N/A,#N/A,TRUE,"Offshore";#N/A,#N/A,TRUE,"North America";#N/A,#N/A,TRUE,"Latin America";#N/A,#N/A,TRUE,"Europe";#N/A,#N/A,TRUE,"Africa";#N/A,#N/A,TRUE,"Middle East";#N/A,#N/A,TRUE,"Asia Pacific"}</definedName>
    <definedName name="wrn.FORECAST1." hidden="1">{#N/A,#N/A,TRUE,"Summary";#N/A,#N/A,TRUE,"Summary EqRigs";#N/A,#N/A,TRUE,"Red Black";#N/A,#N/A,TRUE,"Quarter Summary";#N/A,#N/A,TRUE,"Offshore";#N/A,#N/A,TRUE,"North America";#N/A,#N/A,TRUE,"Latin America";#N/A,#N/A,TRUE,"Europe";#N/A,#N/A,TRUE,"Africa";#N/A,#N/A,TRUE,"Middle East";#N/A,#N/A,TRUE,"Asia Pacific"}</definedName>
    <definedName name="wrn.INDIRECTOS." hidden="1">{#N/A,#N/A,FALSE,"FASE81";#N/A,#N/A,FALSE,"FASE83";#N/A,#N/A,FALSE,"FASE85"}</definedName>
    <definedName name="wrn.LISTADOC." hidden="1">{#N/A,#N/A,FALSE,"GENERAL";#N/A,#N/A,FALSE,"USP 1";#N/A,#N/A,FALSE,"USP 2";#N/A,#N/A,FALSE,"UTE"}</definedName>
    <definedName name="wrn.nnn." hidden="1">{#N/A,#N/A,FALSE,"RES-ANUAL";#N/A,#N/A,FALSE,"RES-CUENTA";#N/A,#N/A,FALSE,"AREA-RESP"}</definedName>
    <definedName name="wrn.Payroll." hidden="1">{#N/A,#N/A,TRUE,"Summary";"Payroll - Aust Permanent",#N/A,TRUE,"Australia -Permanent";"Payroll - Aust Casuals",#N/A,TRUE,"Australia -Casuals";"Payroll - NZ",#N/A,TRUE,"NZ";"Payroll - PNG",#N/A,TRUE,"PNG";"Payroll - Singapore",#N/A,TRUE,"Singapore"}</definedName>
    <definedName name="wrn.pcinv96." hidden="1">{#N/A,#N/A,TRUE,"DESARROLLO";#N/A,#N/A,TRUE,"MANTENIMIENTO";#N/A,#N/A,TRUE,"MENSUAL";#N/A,#N/A,TRUE,"PORCUENTA";#N/A,#N/A,TRUE,"DETALLE"}</definedName>
    <definedName name="wrn.PEPE." hidden="1">{#N/A,#N/A,TRUE,"OBJETIVOS";#N/A,#N/A,TRUE,"CARATA";#N/A,#N/A,TRUE,"COLUMNA";#N/A,#N/A,TRUE,"ENTUBACION";#N/A,#N/A,TRUE,"COSTOS";#N/A,#N/A,TRUE,"CAÑERIA";#N/A,#N/A,TRUE,"CRONO";#N/A,#N/A,TRUE,"BOP";#N/A,#N/A,TRUE,"PREVENTORES"}</definedName>
    <definedName name="wrn.pull97." hidden="1">{#N/A,#N/A,FALSE,"ENE"}</definedName>
    <definedName name="wrn.pull98." hidden="1">{#N/A,#N/A,FALSE,"ENE"}</definedName>
    <definedName name="wrn.Sale_Local_Q2." hidden="1">{"Sales_Local_Q2",#N/A,FALSE,"Q1_2000"}</definedName>
    <definedName name="wrn.Sale_Local_Q4." hidden="1">{"Sales_Local_Q4",#N/A,FALSE,"Q4_1999"}</definedName>
    <definedName name="WSAL">#REF!</definedName>
    <definedName name="WTI_01">[18]Tablas!$E$4</definedName>
    <definedName name="WTI_02">[18]Tablas!$E$5</definedName>
    <definedName name="WTI_03">[18]Tablas!$E$6</definedName>
    <definedName name="WTI_04">[18]Tablas!$E$7</definedName>
    <definedName name="WTI_05">[18]Tablas!$E$8</definedName>
    <definedName name="WTI_06">[18]Tablas!$E$9</definedName>
    <definedName name="WTI_07">[18]Tablas!$E$10</definedName>
    <definedName name="WTI_08">[18]Tablas!$E$11</definedName>
    <definedName name="WTI_09">[18]Tablas!$E$12</definedName>
    <definedName name="WTI_10">[18]Tablas!$E$13</definedName>
    <definedName name="WTI_11">[18]Tablas!$E$14</definedName>
    <definedName name="WTI_12">[18]Tablas!$E$15</definedName>
    <definedName name="wtrhy">#REF!</definedName>
    <definedName name="ww">#REF!</definedName>
    <definedName name="wwww">#REF!</definedName>
    <definedName name="x">#REF!</definedName>
    <definedName name="xx">[39]ESPESOR!$B$21</definedName>
    <definedName name="xxx">#REF!</definedName>
    <definedName name="xxxx">#REF!</definedName>
    <definedName name="xxxxxxxxxxx" hidden="1">{#N/A,#N/A,TRUE,"Caratula";#N/A,#N/A,TRUE,"Costo y Venta";#N/A,#N/A,TRUE,"Resumen de Estudio Economico";#N/A,#N/A,TRUE,"Montaje";#N/A,#N/A,TRUE,"Sucontratos";#N/A,#N/A,TRUE,"Gastos Varios";#N/A,#N/A,TRUE,"Equipos y Herramientas";#N/A,#N/A,TRUE,"Materiales y Consumibles";#N/A,#N/A,TRUE,"Mano de Obra Indirecta";#N/A,#N/A,TRUE,"Mano de Obra Directa"}</definedName>
    <definedName name="Y">#REF!</definedName>
    <definedName name="Y_2">#REF!</definedName>
    <definedName name="YACI">#REF!</definedName>
    <definedName name="Yacimiento">[37]Hoja1!$B$57:$B$65</definedName>
    <definedName name="yak">#REF!</definedName>
    <definedName name="yar">#REF!</definedName>
    <definedName name="Yes_No">'[22]Coef.'!$J$112:$J$113</definedName>
    <definedName name="Z">#REF!</definedName>
    <definedName name="zagz">#REF!</definedName>
    <definedName name="ZAP">#REF!</definedName>
    <definedName name="Zb">#REF!</definedName>
    <definedName name="zdgjzfg">#REF!</definedName>
    <definedName name="Zona">[48]Validaciones!$B$51:$B$57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81" i="6" l="1"/>
  <c r="N80" i="6"/>
  <c r="R81" i="6"/>
  <c r="Q81" i="6"/>
  <c r="D71" i="5"/>
  <c r="E71" i="5" s="1"/>
  <c r="D81" i="6" s="1"/>
  <c r="C71" i="5"/>
  <c r="C81" i="6" s="1"/>
  <c r="E81" i="6"/>
  <c r="F81" i="6"/>
  <c r="G81" i="6"/>
  <c r="H81" i="6"/>
  <c r="I81" i="6"/>
  <c r="J81" i="6"/>
  <c r="K81" i="6"/>
  <c r="L81" i="6"/>
  <c r="O81" i="6"/>
  <c r="D71" i="10"/>
  <c r="E71" i="10"/>
  <c r="F71" i="10"/>
  <c r="E71" i="4"/>
  <c r="F71" i="4"/>
  <c r="C71" i="4"/>
  <c r="D71" i="2"/>
  <c r="E71" i="2"/>
  <c r="D71" i="3"/>
  <c r="E71" i="3"/>
  <c r="C71" i="3"/>
  <c r="AO14" i="11"/>
  <c r="D70" i="5"/>
  <c r="AZ30" i="15"/>
  <c r="AZ31" i="15"/>
  <c r="I77" i="6"/>
  <c r="I78" i="6"/>
  <c r="I79" i="6"/>
  <c r="I80" i="6"/>
  <c r="G78" i="6"/>
  <c r="G79" i="6"/>
  <c r="G80" i="6"/>
  <c r="M81" i="6" l="1"/>
  <c r="G71" i="5"/>
  <c r="BA2" i="15"/>
  <c r="C70" i="3"/>
  <c r="C69" i="3"/>
  <c r="C68" i="3"/>
  <c r="C67" i="3"/>
  <c r="C66" i="3"/>
  <c r="AN14" i="11"/>
  <c r="E70" i="4"/>
  <c r="F70" i="4" s="1"/>
  <c r="H80" i="6" s="1"/>
  <c r="C70" i="4"/>
  <c r="E80" i="6"/>
  <c r="F80" i="6"/>
  <c r="K80" i="6"/>
  <c r="L80" i="6"/>
  <c r="D70" i="2"/>
  <c r="E70" i="2" s="1"/>
  <c r="AM14" i="11"/>
  <c r="D70" i="10"/>
  <c r="E70" i="10" s="1"/>
  <c r="F70" i="10" s="1"/>
  <c r="AE7" i="11"/>
  <c r="AF7" i="11"/>
  <c r="AG7" i="11"/>
  <c r="AH7" i="11"/>
  <c r="AI7" i="11"/>
  <c r="AJ7" i="11"/>
  <c r="AK7" i="11"/>
  <c r="AL7" i="11"/>
  <c r="AM7" i="11"/>
  <c r="AN7" i="11"/>
  <c r="AO7" i="11"/>
  <c r="AP7" i="11"/>
  <c r="B14" i="11"/>
  <c r="C14" i="11"/>
  <c r="D14" i="11"/>
  <c r="E14" i="11"/>
  <c r="F14" i="11"/>
  <c r="G14" i="11"/>
  <c r="H14" i="11"/>
  <c r="I14" i="11"/>
  <c r="J14" i="11"/>
  <c r="K14" i="11"/>
  <c r="L14" i="11"/>
  <c r="M14" i="11"/>
  <c r="N14" i="11"/>
  <c r="O14" i="11"/>
  <c r="P14" i="11"/>
  <c r="Q14" i="11"/>
  <c r="R14" i="11"/>
  <c r="S14" i="11"/>
  <c r="T14" i="11"/>
  <c r="U14" i="11"/>
  <c r="V14" i="11"/>
  <c r="W14" i="11"/>
  <c r="X14" i="11"/>
  <c r="Y14" i="11"/>
  <c r="Z14" i="11"/>
  <c r="AA14" i="11"/>
  <c r="AB14" i="11"/>
  <c r="AC14" i="11"/>
  <c r="AD14" i="11"/>
  <c r="AE14" i="11"/>
  <c r="AF14" i="11"/>
  <c r="AG14" i="11"/>
  <c r="AH14" i="11"/>
  <c r="AI14" i="11"/>
  <c r="AJ14" i="11"/>
  <c r="AK14" i="11"/>
  <c r="AL14" i="11"/>
  <c r="AS7" i="11"/>
  <c r="AT7" i="11"/>
  <c r="AU7" i="11"/>
  <c r="AV7" i="11"/>
  <c r="AW7" i="11"/>
  <c r="AX7" i="11"/>
  <c r="AY7" i="11"/>
  <c r="AZ7" i="11"/>
  <c r="BA7" i="11"/>
  <c r="BB7" i="11"/>
  <c r="BC7" i="11"/>
  <c r="BD7" i="11"/>
  <c r="BE7" i="11"/>
  <c r="BF7" i="11"/>
  <c r="BG7" i="11"/>
  <c r="BH7" i="11"/>
  <c r="BI7" i="11"/>
  <c r="BJ7" i="11"/>
  <c r="BK7" i="11"/>
  <c r="BL7" i="11"/>
  <c r="BM7" i="11"/>
  <c r="BN7" i="11"/>
  <c r="BO7" i="11"/>
  <c r="D78" i="6"/>
  <c r="H78" i="6"/>
  <c r="K78" i="6"/>
  <c r="L78" i="6"/>
  <c r="D79" i="6"/>
  <c r="H79" i="6"/>
  <c r="K79" i="6"/>
  <c r="L79" i="6"/>
  <c r="C78" i="6"/>
  <c r="C79" i="6"/>
  <c r="G69" i="5"/>
  <c r="D69" i="5"/>
  <c r="E69" i="5"/>
  <c r="D68" i="10"/>
  <c r="D69" i="10" s="1"/>
  <c r="C69" i="10"/>
  <c r="E67" i="10"/>
  <c r="E69" i="4"/>
  <c r="F69" i="4"/>
  <c r="C69" i="4"/>
  <c r="D69" i="2"/>
  <c r="E69" i="2"/>
  <c r="E69" i="10" l="1"/>
  <c r="E68" i="10"/>
  <c r="E78" i="6" l="1"/>
  <c r="E79" i="6"/>
  <c r="AW3" i="15"/>
  <c r="AS3" i="15"/>
  <c r="D68" i="5"/>
  <c r="E68" i="5" s="1"/>
  <c r="E68" i="4"/>
  <c r="F68" i="4" s="1"/>
  <c r="C68" i="4"/>
  <c r="D68" i="2"/>
  <c r="E68" i="2"/>
  <c r="E7" i="10"/>
  <c r="G68" i="5" l="1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C61" i="4"/>
  <c r="C62" i="4"/>
  <c r="C63" i="4"/>
  <c r="C64" i="4"/>
  <c r="C65" i="4"/>
  <c r="C66" i="4"/>
  <c r="C67" i="4"/>
  <c r="C3" i="4"/>
  <c r="E68" i="15"/>
  <c r="F65" i="15" s="1"/>
  <c r="B68" i="15"/>
  <c r="F58" i="15"/>
  <c r="F51" i="15" s="1"/>
  <c r="E71" i="15" s="1"/>
  <c r="C58" i="15"/>
  <c r="F54" i="15"/>
  <c r="C54" i="15"/>
  <c r="C51" i="15"/>
  <c r="B71" i="15" s="1"/>
  <c r="C65" i="15" s="1"/>
  <c r="C35" i="15"/>
  <c r="E35" i="15" s="1"/>
  <c r="Y32" i="15"/>
  <c r="W32" i="15"/>
  <c r="U32" i="15"/>
  <c r="S32" i="15"/>
  <c r="O32" i="15"/>
  <c r="Q32" i="15" s="1"/>
  <c r="K32" i="15"/>
  <c r="M32" i="15" s="1"/>
  <c r="I32" i="15"/>
  <c r="G32" i="15"/>
  <c r="E32" i="15"/>
  <c r="AV31" i="15"/>
  <c r="AN31" i="15"/>
  <c r="AB31" i="15"/>
  <c r="T31" i="15"/>
  <c r="P31" i="15"/>
  <c r="L31" i="15"/>
  <c r="H31" i="15"/>
  <c r="E31" i="15"/>
  <c r="D31" i="15"/>
  <c r="AN30" i="15"/>
  <c r="AI30" i="15"/>
  <c r="AE30" i="15"/>
  <c r="AB30" i="15"/>
  <c r="X30" i="15"/>
  <c r="W30" i="15"/>
  <c r="Y30" i="15" s="1"/>
  <c r="W36" i="15" s="1"/>
  <c r="Y36" i="15" s="1"/>
  <c r="T30" i="15"/>
  <c r="P30" i="15"/>
  <c r="L30" i="15"/>
  <c r="H30" i="15"/>
  <c r="E30" i="15"/>
  <c r="C36" i="15" s="1"/>
  <c r="D30" i="15"/>
  <c r="Y29" i="15"/>
  <c r="W29" i="15"/>
  <c r="U29" i="15"/>
  <c r="S29" i="15"/>
  <c r="O29" i="15"/>
  <c r="Q29" i="15" s="1"/>
  <c r="K29" i="15"/>
  <c r="M29" i="15" s="1"/>
  <c r="I29" i="15"/>
  <c r="G29" i="15"/>
  <c r="E29" i="15"/>
  <c r="E27" i="15"/>
  <c r="E25" i="15"/>
  <c r="AQ30" i="15" s="1"/>
  <c r="Y19" i="15"/>
  <c r="W19" i="15"/>
  <c r="U19" i="15"/>
  <c r="S19" i="15"/>
  <c r="O19" i="15"/>
  <c r="Q19" i="15" s="1"/>
  <c r="K19" i="15"/>
  <c r="M19" i="15" s="1"/>
  <c r="I19" i="15"/>
  <c r="G19" i="15"/>
  <c r="AZ18" i="15"/>
  <c r="AV18" i="15"/>
  <c r="AR18" i="15"/>
  <c r="AN18" i="15"/>
  <c r="AJ18" i="15"/>
  <c r="AF18" i="15"/>
  <c r="AB18" i="15"/>
  <c r="Y18" i="15"/>
  <c r="X18" i="15"/>
  <c r="W18" i="15"/>
  <c r="U18" i="15"/>
  <c r="T18" i="15"/>
  <c r="S18" i="15"/>
  <c r="P18" i="15"/>
  <c r="O18" i="15"/>
  <c r="Q18" i="15" s="1"/>
  <c r="L18" i="15"/>
  <c r="K18" i="15"/>
  <c r="M18" i="15" s="1"/>
  <c r="H18" i="15"/>
  <c r="G18" i="15"/>
  <c r="I18" i="15" s="1"/>
  <c r="D18" i="15"/>
  <c r="W17" i="15"/>
  <c r="Y17" i="15" s="1"/>
  <c r="U17" i="15"/>
  <c r="S17" i="15"/>
  <c r="Q17" i="15"/>
  <c r="O17" i="15"/>
  <c r="K17" i="15"/>
  <c r="M17" i="15" s="1"/>
  <c r="G17" i="15"/>
  <c r="I17" i="15" s="1"/>
  <c r="W16" i="15"/>
  <c r="Y16" i="15" s="1"/>
  <c r="U16" i="15"/>
  <c r="S16" i="15"/>
  <c r="Q16" i="15"/>
  <c r="O16" i="15"/>
  <c r="K16" i="15"/>
  <c r="M16" i="15" s="1"/>
  <c r="G16" i="15"/>
  <c r="I16" i="15" s="1"/>
  <c r="W15" i="15"/>
  <c r="Y15" i="15" s="1"/>
  <c r="U15" i="15"/>
  <c r="S15" i="15"/>
  <c r="Q15" i="15"/>
  <c r="O15" i="15"/>
  <c r="K15" i="15"/>
  <c r="M15" i="15" s="1"/>
  <c r="G15" i="15"/>
  <c r="I15" i="15" s="1"/>
  <c r="W14" i="15"/>
  <c r="Y14" i="15" s="1"/>
  <c r="U14" i="15"/>
  <c r="S14" i="15"/>
  <c r="Q14" i="15"/>
  <c r="O14" i="15"/>
  <c r="K14" i="15"/>
  <c r="M14" i="15" s="1"/>
  <c r="G14" i="15"/>
  <c r="I14" i="15" s="1"/>
  <c r="Q13" i="15"/>
  <c r="O13" i="15"/>
  <c r="AZ12" i="15"/>
  <c r="AV12" i="15"/>
  <c r="AR12" i="15"/>
  <c r="AN12" i="15"/>
  <c r="AJ12" i="15"/>
  <c r="AF12" i="15"/>
  <c r="AB12" i="15"/>
  <c r="X12" i="15"/>
  <c r="W12" i="15"/>
  <c r="Y12" i="15" s="1"/>
  <c r="U12" i="15"/>
  <c r="T12" i="15"/>
  <c r="S12" i="15"/>
  <c r="S13" i="15" s="1"/>
  <c r="U13" i="15" s="1"/>
  <c r="Q12" i="15"/>
  <c r="P12" i="15"/>
  <c r="O12" i="15"/>
  <c r="L12" i="15"/>
  <c r="K12" i="15"/>
  <c r="H12" i="15"/>
  <c r="G12" i="15"/>
  <c r="I12" i="15" s="1"/>
  <c r="D12" i="15"/>
  <c r="K10" i="15"/>
  <c r="M10" i="15" s="1"/>
  <c r="Y8" i="15"/>
  <c r="U8" i="15"/>
  <c r="Q8" i="15"/>
  <c r="O10" i="15" s="1"/>
  <c r="Q10" i="15" s="1"/>
  <c r="M8" i="15"/>
  <c r="I8" i="15"/>
  <c r="AV30" i="15"/>
  <c r="AR30" i="15"/>
  <c r="AK3" i="15"/>
  <c r="AJ31" i="15" s="1"/>
  <c r="AG3" i="15"/>
  <c r="Y3" i="15"/>
  <c r="X31" i="15" s="1"/>
  <c r="AC2" i="15"/>
  <c r="AA19" i="15" s="1"/>
  <c r="AC19" i="15" s="1"/>
  <c r="E67" i="4"/>
  <c r="G77" i="6"/>
  <c r="K77" i="6"/>
  <c r="L77" i="6"/>
  <c r="C77" i="6"/>
  <c r="AS30" i="15" l="1"/>
  <c r="AQ36" i="15" s="1"/>
  <c r="AS36" i="15" s="1"/>
  <c r="K37" i="15"/>
  <c r="M37" i="15" s="1"/>
  <c r="K13" i="15"/>
  <c r="M13" i="15" s="1"/>
  <c r="M12" i="15"/>
  <c r="G37" i="15"/>
  <c r="I37" i="15" s="1"/>
  <c r="AA12" i="15"/>
  <c r="AA29" i="15"/>
  <c r="AC29" i="15" s="1"/>
  <c r="AA17" i="15"/>
  <c r="AC17" i="15" s="1"/>
  <c r="AA16" i="15"/>
  <c r="AC16" i="15" s="1"/>
  <c r="AA15" i="15"/>
  <c r="AC15" i="15" s="1"/>
  <c r="AA14" i="15"/>
  <c r="AC14" i="15" s="1"/>
  <c r="AA18" i="15"/>
  <c r="AC18" i="15" s="1"/>
  <c r="AC8" i="15"/>
  <c r="AG2" i="15"/>
  <c r="E36" i="15"/>
  <c r="E38" i="15" s="1"/>
  <c r="C72" i="15"/>
  <c r="F72" i="15"/>
  <c r="AK30" i="15"/>
  <c r="AI36" i="15" s="1"/>
  <c r="AK36" i="15" s="1"/>
  <c r="W10" i="15"/>
  <c r="Y10" i="15" s="1"/>
  <c r="Y9" i="15" s="1"/>
  <c r="AA32" i="15"/>
  <c r="AC32" i="15" s="1"/>
  <c r="Q27" i="15"/>
  <c r="Q9" i="15"/>
  <c r="AF30" i="15"/>
  <c r="AG30" i="15" s="1"/>
  <c r="AE36" i="15" s="1"/>
  <c r="AG36" i="15" s="1"/>
  <c r="AF31" i="15"/>
  <c r="AU31" i="15"/>
  <c r="AW31" i="15" s="1"/>
  <c r="O31" i="15"/>
  <c r="Q31" i="15" s="1"/>
  <c r="O37" i="15" s="1"/>
  <c r="Q37" i="15" s="1"/>
  <c r="C37" i="15"/>
  <c r="E37" i="15" s="1"/>
  <c r="E33" i="15"/>
  <c r="AI31" i="15"/>
  <c r="AK31" i="15" s="1"/>
  <c r="W31" i="15"/>
  <c r="Y31" i="15" s="1"/>
  <c r="AQ31" i="15"/>
  <c r="K31" i="15"/>
  <c r="M31" i="15" s="1"/>
  <c r="AE31" i="15"/>
  <c r="AY31" i="15"/>
  <c r="BA31" i="15" s="1"/>
  <c r="S31" i="15"/>
  <c r="U31" i="15" s="1"/>
  <c r="S37" i="15" s="1"/>
  <c r="U37" i="15" s="1"/>
  <c r="AM31" i="15"/>
  <c r="AO31" i="15" s="1"/>
  <c r="G31" i="15"/>
  <c r="I31" i="15" s="1"/>
  <c r="W37" i="15"/>
  <c r="Y37" i="15" s="1"/>
  <c r="AA31" i="15"/>
  <c r="AC31" i="15" s="1"/>
  <c r="M9" i="15"/>
  <c r="G13" i="15"/>
  <c r="I13" i="15" s="1"/>
  <c r="W13" i="15"/>
  <c r="Y13" i="15" s="1"/>
  <c r="O30" i="15"/>
  <c r="Q30" i="15" s="1"/>
  <c r="O36" i="15" s="1"/>
  <c r="Q36" i="15" s="1"/>
  <c r="AJ30" i="15"/>
  <c r="AU30" i="15"/>
  <c r="AW30" i="15" s="1"/>
  <c r="AU36" i="15" s="1"/>
  <c r="AW36" i="15" s="1"/>
  <c r="S10" i="15"/>
  <c r="U10" i="15" s="1"/>
  <c r="U27" i="15" s="1"/>
  <c r="AA30" i="15"/>
  <c r="AC30" i="15" s="1"/>
  <c r="AA36" i="15" s="1"/>
  <c r="AC36" i="15" s="1"/>
  <c r="U9" i="15"/>
  <c r="G30" i="15"/>
  <c r="I30" i="15" s="1"/>
  <c r="AM30" i="15"/>
  <c r="AO30" i="15" s="1"/>
  <c r="AM36" i="15" s="1"/>
  <c r="AO36" i="15" s="1"/>
  <c r="Y33" i="15"/>
  <c r="G10" i="15"/>
  <c r="I10" i="15" s="1"/>
  <c r="I9" i="15" s="1"/>
  <c r="I27" i="15"/>
  <c r="S30" i="15"/>
  <c r="U30" i="15" s="1"/>
  <c r="S36" i="15" s="1"/>
  <c r="U36" i="15" s="1"/>
  <c r="AY30" i="15"/>
  <c r="BA30" i="15" s="1"/>
  <c r="AY36" i="15" s="1"/>
  <c r="BA36" i="15" s="1"/>
  <c r="M27" i="15"/>
  <c r="AR31" i="15"/>
  <c r="K30" i="15"/>
  <c r="M30" i="15" s="1"/>
  <c r="D67" i="5"/>
  <c r="E67" i="5" s="1"/>
  <c r="D77" i="6" s="1"/>
  <c r="E40" i="15" l="1"/>
  <c r="G67" i="5"/>
  <c r="S22" i="15"/>
  <c r="U22" i="15" s="1"/>
  <c r="S21" i="15"/>
  <c r="U21" i="15" s="1"/>
  <c r="S20" i="15"/>
  <c r="U20" i="15" s="1"/>
  <c r="S11" i="15"/>
  <c r="U11" i="15" s="1"/>
  <c r="U23" i="15" s="1"/>
  <c r="U25" i="15" s="1"/>
  <c r="I33" i="15"/>
  <c r="I34" i="15" s="1"/>
  <c r="G36" i="15"/>
  <c r="I36" i="15" s="1"/>
  <c r="S24" i="15"/>
  <c r="U24" i="15" s="1"/>
  <c r="AG31" i="15"/>
  <c r="Y27" i="15"/>
  <c r="AA37" i="15"/>
  <c r="AC37" i="15" s="1"/>
  <c r="AC33" i="15"/>
  <c r="AC34" i="15" s="1"/>
  <c r="O22" i="15"/>
  <c r="Q22" i="15" s="1"/>
  <c r="O21" i="15"/>
  <c r="Q21" i="15" s="1"/>
  <c r="O20" i="15"/>
  <c r="Q20" i="15" s="1"/>
  <c r="O11" i="15"/>
  <c r="Q11" i="15" s="1"/>
  <c r="G22" i="15"/>
  <c r="I22" i="15" s="1"/>
  <c r="G21" i="15"/>
  <c r="I21" i="15" s="1"/>
  <c r="G20" i="15"/>
  <c r="I20" i="15" s="1"/>
  <c r="G11" i="15"/>
  <c r="I11" i="15" s="1"/>
  <c r="U33" i="15"/>
  <c r="Q33" i="15"/>
  <c r="Q34" i="15" s="1"/>
  <c r="K36" i="15"/>
  <c r="M36" i="15" s="1"/>
  <c r="M33" i="15"/>
  <c r="M34" i="15" s="1"/>
  <c r="AS31" i="15"/>
  <c r="AE12" i="15"/>
  <c r="AE29" i="15"/>
  <c r="AG29" i="15" s="1"/>
  <c r="AE17" i="15"/>
  <c r="AG17" i="15" s="1"/>
  <c r="AE16" i="15"/>
  <c r="AG16" i="15" s="1"/>
  <c r="AE15" i="15"/>
  <c r="AG15" i="15" s="1"/>
  <c r="AE14" i="15"/>
  <c r="AG14" i="15" s="1"/>
  <c r="AE18" i="15"/>
  <c r="AG18" i="15" s="1"/>
  <c r="AE32" i="15"/>
  <c r="AG32" i="15" s="1"/>
  <c r="AE19" i="15"/>
  <c r="AG19" i="15" s="1"/>
  <c r="AG8" i="15"/>
  <c r="AK2" i="15"/>
  <c r="AC12" i="15"/>
  <c r="AA13" i="15"/>
  <c r="AC13" i="15" s="1"/>
  <c r="K21" i="15"/>
  <c r="M21" i="15" s="1"/>
  <c r="K11" i="15"/>
  <c r="M11" i="15" s="1"/>
  <c r="K20" i="15"/>
  <c r="M20" i="15" s="1"/>
  <c r="K22" i="15"/>
  <c r="M22" i="15" s="1"/>
  <c r="Y34" i="15"/>
  <c r="AA10" i="15"/>
  <c r="AC10" i="15" s="1"/>
  <c r="AC9" i="15" s="1"/>
  <c r="D67" i="2"/>
  <c r="E67" i="2" s="1"/>
  <c r="S35" i="15" l="1"/>
  <c r="U35" i="15" s="1"/>
  <c r="U38" i="15" s="1"/>
  <c r="U40" i="15" s="1"/>
  <c r="V25" i="15"/>
  <c r="AC27" i="15"/>
  <c r="W22" i="15"/>
  <c r="Y22" i="15" s="1"/>
  <c r="W21" i="15"/>
  <c r="Y21" i="15" s="1"/>
  <c r="W20" i="15"/>
  <c r="Y20" i="15" s="1"/>
  <c r="W11" i="15"/>
  <c r="Y11" i="15" s="1"/>
  <c r="U34" i="15"/>
  <c r="AI29" i="15"/>
  <c r="AK29" i="15" s="1"/>
  <c r="AI18" i="15"/>
  <c r="AK18" i="15" s="1"/>
  <c r="AI17" i="15"/>
  <c r="AK17" i="15" s="1"/>
  <c r="AI16" i="15"/>
  <c r="AK16" i="15" s="1"/>
  <c r="AI15" i="15"/>
  <c r="AK15" i="15" s="1"/>
  <c r="AI14" i="15"/>
  <c r="AK14" i="15" s="1"/>
  <c r="AI32" i="15"/>
  <c r="AK32" i="15" s="1"/>
  <c r="AI19" i="15"/>
  <c r="AK19" i="15" s="1"/>
  <c r="AK8" i="15"/>
  <c r="AO2" i="15"/>
  <c r="AI12" i="15"/>
  <c r="I23" i="15"/>
  <c r="AE10" i="15"/>
  <c r="AG10" i="15" s="1"/>
  <c r="AG33" i="15"/>
  <c r="AG34" i="15" s="1"/>
  <c r="AE37" i="15"/>
  <c r="AG37" i="15" s="1"/>
  <c r="M23" i="15"/>
  <c r="K24" i="15" s="1"/>
  <c r="M24" i="15" s="1"/>
  <c r="AE13" i="15"/>
  <c r="AG13" i="15" s="1"/>
  <c r="AG12" i="15"/>
  <c r="Q23" i="15"/>
  <c r="C76" i="6"/>
  <c r="G76" i="6"/>
  <c r="K76" i="6"/>
  <c r="E66" i="4"/>
  <c r="U44" i="15" l="1"/>
  <c r="G24" i="15"/>
  <c r="I24" i="15" s="1"/>
  <c r="I25" i="15" s="1"/>
  <c r="AA21" i="15"/>
  <c r="AC21" i="15" s="1"/>
  <c r="AA20" i="15"/>
  <c r="AC20" i="15" s="1"/>
  <c r="AA22" i="15"/>
  <c r="AC22" i="15" s="1"/>
  <c r="AA11" i="15"/>
  <c r="AC11" i="15" s="1"/>
  <c r="AG9" i="15"/>
  <c r="AI13" i="15"/>
  <c r="AK13" i="15" s="1"/>
  <c r="AK12" i="15"/>
  <c r="O24" i="15"/>
  <c r="Q24" i="15" s="1"/>
  <c r="Q25" i="15" s="1"/>
  <c r="W24" i="15"/>
  <c r="Y24" i="15" s="1"/>
  <c r="Y25" i="15" s="1"/>
  <c r="Y23" i="15"/>
  <c r="AM32" i="15"/>
  <c r="AO32" i="15" s="1"/>
  <c r="AM19" i="15"/>
  <c r="AO19" i="15" s="1"/>
  <c r="AM12" i="15"/>
  <c r="AO8" i="15"/>
  <c r="AS2" i="15"/>
  <c r="AM18" i="15"/>
  <c r="AO18" i="15" s="1"/>
  <c r="AM29" i="15"/>
  <c r="AO29" i="15" s="1"/>
  <c r="AM17" i="15"/>
  <c r="AO17" i="15" s="1"/>
  <c r="AM16" i="15"/>
  <c r="AO16" i="15" s="1"/>
  <c r="AM15" i="15"/>
  <c r="AO15" i="15" s="1"/>
  <c r="AM14" i="15"/>
  <c r="AO14" i="15" s="1"/>
  <c r="M25" i="15"/>
  <c r="AK9" i="15"/>
  <c r="AK27" i="15" s="1"/>
  <c r="AI10" i="15"/>
  <c r="AK10" i="15" s="1"/>
  <c r="AI37" i="15"/>
  <c r="AK37" i="15" s="1"/>
  <c r="AK33" i="15"/>
  <c r="AK34" i="15" s="1"/>
  <c r="C75" i="6"/>
  <c r="G75" i="6"/>
  <c r="K75" i="6"/>
  <c r="D66" i="2"/>
  <c r="C65" i="3"/>
  <c r="W35" i="15" l="1"/>
  <c r="Y35" i="15" s="1"/>
  <c r="Y38" i="15" s="1"/>
  <c r="Y40" i="15" s="1"/>
  <c r="R25" i="15"/>
  <c r="O35" i="15"/>
  <c r="Q35" i="15" s="1"/>
  <c r="Q38" i="15" s="1"/>
  <c r="R38" i="15" s="1"/>
  <c r="G35" i="15"/>
  <c r="I35" i="15" s="1"/>
  <c r="I38" i="15" s="1"/>
  <c r="I40" i="15" s="1"/>
  <c r="AI22" i="15"/>
  <c r="AK22" i="15" s="1"/>
  <c r="AI21" i="15"/>
  <c r="AK21" i="15" s="1"/>
  <c r="AI20" i="15"/>
  <c r="AK20" i="15" s="1"/>
  <c r="AI11" i="15"/>
  <c r="AK11" i="15" s="1"/>
  <c r="AO33" i="15"/>
  <c r="AO34" i="15" s="1"/>
  <c r="AM37" i="15"/>
  <c r="AO37" i="15" s="1"/>
  <c r="AO27" i="15"/>
  <c r="AM10" i="15"/>
  <c r="AO10" i="15" s="1"/>
  <c r="AO9" i="15"/>
  <c r="AO12" i="15"/>
  <c r="AM13" i="15"/>
  <c r="AO13" i="15" s="1"/>
  <c r="AQ18" i="15"/>
  <c r="AS18" i="15" s="1"/>
  <c r="AS8" i="15"/>
  <c r="AW2" i="15"/>
  <c r="AQ29" i="15"/>
  <c r="AS29" i="15" s="1"/>
  <c r="AQ17" i="15"/>
  <c r="AS17" i="15" s="1"/>
  <c r="AQ16" i="15"/>
  <c r="AS16" i="15" s="1"/>
  <c r="AQ15" i="15"/>
  <c r="AS15" i="15" s="1"/>
  <c r="AQ14" i="15"/>
  <c r="AS14" i="15" s="1"/>
  <c r="AQ32" i="15"/>
  <c r="AS32" i="15" s="1"/>
  <c r="AQ12" i="15"/>
  <c r="AQ19" i="15"/>
  <c r="AS19" i="15" s="1"/>
  <c r="K35" i="15"/>
  <c r="M35" i="15" s="1"/>
  <c r="M38" i="15" s="1"/>
  <c r="M40" i="15" s="1"/>
  <c r="AC23" i="15"/>
  <c r="AA24" i="15" s="1"/>
  <c r="AC24" i="15" s="1"/>
  <c r="AG27" i="15"/>
  <c r="I75" i="6"/>
  <c r="E65" i="10"/>
  <c r="M44" i="15" l="1"/>
  <c r="M42" i="15"/>
  <c r="I44" i="15"/>
  <c r="I42" i="15"/>
  <c r="Y42" i="15"/>
  <c r="Y44" i="15"/>
  <c r="AC25" i="15"/>
  <c r="AQ13" i="15"/>
  <c r="AS13" i="15" s="1"/>
  <c r="AS12" i="15"/>
  <c r="AM22" i="15"/>
  <c r="AO22" i="15" s="1"/>
  <c r="AM21" i="15"/>
  <c r="AO21" i="15" s="1"/>
  <c r="AM20" i="15"/>
  <c r="AO20" i="15" s="1"/>
  <c r="AM11" i="15"/>
  <c r="AO11" i="15" s="1"/>
  <c r="AK23" i="15"/>
  <c r="Q40" i="15"/>
  <c r="AU29" i="15"/>
  <c r="AW29" i="15" s="1"/>
  <c r="AU17" i="15"/>
  <c r="AW17" i="15" s="1"/>
  <c r="AU16" i="15"/>
  <c r="AW16" i="15" s="1"/>
  <c r="AU15" i="15"/>
  <c r="AW15" i="15" s="1"/>
  <c r="AU14" i="15"/>
  <c r="AW14" i="15" s="1"/>
  <c r="AU12" i="15"/>
  <c r="AU32" i="15"/>
  <c r="AW32" i="15" s="1"/>
  <c r="AU19" i="15"/>
  <c r="AW19" i="15" s="1"/>
  <c r="AU18" i="15"/>
  <c r="AW18" i="15" s="1"/>
  <c r="AW8" i="15"/>
  <c r="AQ10" i="15"/>
  <c r="AS10" i="15" s="1"/>
  <c r="AS9" i="15" s="1"/>
  <c r="AE22" i="15"/>
  <c r="AG22" i="15" s="1"/>
  <c r="AE21" i="15"/>
  <c r="AG21" i="15" s="1"/>
  <c r="AE20" i="15"/>
  <c r="AG20" i="15" s="1"/>
  <c r="AE11" i="15"/>
  <c r="AG11" i="15" s="1"/>
  <c r="AQ37" i="15"/>
  <c r="AS37" i="15" s="1"/>
  <c r="AS33" i="15"/>
  <c r="AS34" i="15" s="1"/>
  <c r="E66" i="10"/>
  <c r="E75" i="6"/>
  <c r="I76" i="6"/>
  <c r="E76" i="6" l="1"/>
  <c r="AS27" i="15"/>
  <c r="AG23" i="15"/>
  <c r="AO23" i="15"/>
  <c r="AO25" i="15" s="1"/>
  <c r="AU13" i="15"/>
  <c r="AW13" i="15" s="1"/>
  <c r="AW12" i="15"/>
  <c r="AW9" i="15"/>
  <c r="AU10" i="15"/>
  <c r="AW10" i="15" s="1"/>
  <c r="AU37" i="15"/>
  <c r="AW37" i="15" s="1"/>
  <c r="AW33" i="15"/>
  <c r="AW34" i="15" s="1"/>
  <c r="AY29" i="15"/>
  <c r="BA29" i="15" s="1"/>
  <c r="AY17" i="15"/>
  <c r="BA17" i="15" s="1"/>
  <c r="AY16" i="15"/>
  <c r="BA16" i="15" s="1"/>
  <c r="AY15" i="15"/>
  <c r="BA15" i="15" s="1"/>
  <c r="AY14" i="15"/>
  <c r="BA14" i="15" s="1"/>
  <c r="BA8" i="15"/>
  <c r="AY12" i="15"/>
  <c r="AY32" i="15"/>
  <c r="BA32" i="15" s="1"/>
  <c r="AY19" i="15"/>
  <c r="BA19" i="15" s="1"/>
  <c r="AY18" i="15"/>
  <c r="BA18" i="15" s="1"/>
  <c r="Q44" i="15"/>
  <c r="Q42" i="15"/>
  <c r="U42" i="15"/>
  <c r="AI24" i="15"/>
  <c r="AK24" i="15" s="1"/>
  <c r="AK25" i="15" s="1"/>
  <c r="AA35" i="15"/>
  <c r="AC35" i="15" s="1"/>
  <c r="AC38" i="15" s="1"/>
  <c r="AC40" i="15" s="1"/>
  <c r="AM24" i="15"/>
  <c r="AO24" i="15" s="1"/>
  <c r="E77" i="6"/>
  <c r="O72" i="6"/>
  <c r="O73" i="6"/>
  <c r="K72" i="6"/>
  <c r="K73" i="6"/>
  <c r="K74" i="6"/>
  <c r="G72" i="6"/>
  <c r="G73" i="6"/>
  <c r="G74" i="6"/>
  <c r="C72" i="6"/>
  <c r="C73" i="6"/>
  <c r="C74" i="6"/>
  <c r="AP25" i="15" l="1"/>
  <c r="AM35" i="15"/>
  <c r="AO35" i="15" s="1"/>
  <c r="AO38" i="15" s="1"/>
  <c r="AO40" i="15" s="1"/>
  <c r="AC42" i="15"/>
  <c r="AC44" i="15"/>
  <c r="AI35" i="15"/>
  <c r="AK35" i="15" s="1"/>
  <c r="AK38" i="15" s="1"/>
  <c r="AK40" i="15" s="1"/>
  <c r="AE24" i="15"/>
  <c r="AG24" i="15" s="1"/>
  <c r="AG25" i="15" s="1"/>
  <c r="AY37" i="15"/>
  <c r="BA37" i="15" s="1"/>
  <c r="BA33" i="15"/>
  <c r="AW27" i="15"/>
  <c r="AY13" i="15"/>
  <c r="BA13" i="15" s="1"/>
  <c r="BA12" i="15"/>
  <c r="AQ11" i="15"/>
  <c r="AS11" i="15" s="1"/>
  <c r="AQ20" i="15"/>
  <c r="AS20" i="15" s="1"/>
  <c r="AQ22" i="15"/>
  <c r="AS22" i="15" s="1"/>
  <c r="AQ21" i="15"/>
  <c r="AS21" i="15" s="1"/>
  <c r="AY10" i="15"/>
  <c r="BA10" i="15" s="1"/>
  <c r="E65" i="4"/>
  <c r="AE35" i="15" l="1"/>
  <c r="AG35" i="15" s="1"/>
  <c r="AG38" i="15" s="1"/>
  <c r="AG40" i="15"/>
  <c r="AK44" i="15"/>
  <c r="AK42" i="15"/>
  <c r="AO44" i="15"/>
  <c r="AO42" i="15"/>
  <c r="AQ24" i="15"/>
  <c r="AS24" i="15" s="1"/>
  <c r="AS23" i="15"/>
  <c r="AS25" i="15" s="1"/>
  <c r="BA9" i="15"/>
  <c r="AU22" i="15"/>
  <c r="AW22" i="15" s="1"/>
  <c r="AU21" i="15"/>
  <c r="AW21" i="15" s="1"/>
  <c r="AU20" i="15"/>
  <c r="AW20" i="15" s="1"/>
  <c r="AU11" i="15"/>
  <c r="AW11" i="15" s="1"/>
  <c r="BA34" i="15"/>
  <c r="BB33" i="15"/>
  <c r="E64" i="4"/>
  <c r="D65" i="2"/>
  <c r="C64" i="3"/>
  <c r="I74" i="6" s="1"/>
  <c r="AQ35" i="15" l="1"/>
  <c r="AS35" i="15" s="1"/>
  <c r="AS38" i="15" s="1"/>
  <c r="AS40" i="15" s="1"/>
  <c r="AW23" i="15"/>
  <c r="AG44" i="15"/>
  <c r="AG42" i="15"/>
  <c r="BA27" i="15"/>
  <c r="E64" i="10"/>
  <c r="AS44" i="15" l="1"/>
  <c r="AS42" i="15"/>
  <c r="AU24" i="15"/>
  <c r="AW24" i="15" s="1"/>
  <c r="AW25" i="15" s="1"/>
  <c r="AY22" i="15"/>
  <c r="BA22" i="15" s="1"/>
  <c r="AY21" i="15"/>
  <c r="BA21" i="15" s="1"/>
  <c r="AY20" i="15"/>
  <c r="BA20" i="15" s="1"/>
  <c r="AY11" i="15"/>
  <c r="BA11" i="15" s="1"/>
  <c r="E74" i="6"/>
  <c r="E63" i="4"/>
  <c r="D64" i="2"/>
  <c r="AU35" i="15" l="1"/>
  <c r="AW35" i="15" s="1"/>
  <c r="AW38" i="15" s="1"/>
  <c r="AW40" i="15" s="1"/>
  <c r="BA23" i="15"/>
  <c r="K70" i="6"/>
  <c r="K71" i="6"/>
  <c r="G70" i="6"/>
  <c r="G71" i="6"/>
  <c r="C70" i="6"/>
  <c r="C71" i="6"/>
  <c r="AW42" i="15" l="1"/>
  <c r="AW44" i="15"/>
  <c r="AY24" i="15"/>
  <c r="BA24" i="15" s="1"/>
  <c r="BA25" i="15" s="1"/>
  <c r="E62" i="4"/>
  <c r="D63" i="2"/>
  <c r="C63" i="3"/>
  <c r="I73" i="6" s="1"/>
  <c r="AY35" i="15" l="1"/>
  <c r="BA35" i="15" s="1"/>
  <c r="BA38" i="15" s="1"/>
  <c r="BB38" i="15" s="1"/>
  <c r="BB25" i="15"/>
  <c r="E61" i="4"/>
  <c r="E61" i="10"/>
  <c r="E71" i="6" s="1"/>
  <c r="D62" i="2"/>
  <c r="C62" i="3"/>
  <c r="I72" i="6" s="1"/>
  <c r="C61" i="3"/>
  <c r="I71" i="6" s="1"/>
  <c r="C60" i="3"/>
  <c r="I70" i="6" s="1"/>
  <c r="BA40" i="15" l="1"/>
  <c r="BA42" i="15" s="1"/>
  <c r="C70" i="5" s="1"/>
  <c r="D61" i="2"/>
  <c r="C80" i="6" l="1"/>
  <c r="BB40" i="15"/>
  <c r="BA44" i="15"/>
  <c r="E60" i="10"/>
  <c r="E70" i="6" s="1"/>
  <c r="Q11" i="6"/>
  <c r="E70" i="5" l="1"/>
  <c r="D80" i="6" s="1"/>
  <c r="G70" i="5"/>
  <c r="E59" i="10"/>
  <c r="E60" i="4"/>
  <c r="D60" i="2"/>
  <c r="C69" i="6"/>
  <c r="K69" i="6"/>
  <c r="E69" i="6" l="1"/>
  <c r="G69" i="6" l="1"/>
  <c r="E59" i="4"/>
  <c r="C68" i="6" l="1"/>
  <c r="G68" i="6"/>
  <c r="K68" i="6"/>
  <c r="E58" i="10"/>
  <c r="E68" i="6" s="1"/>
  <c r="E58" i="4"/>
  <c r="D59" i="2"/>
  <c r="C58" i="3"/>
  <c r="I68" i="6" s="1"/>
  <c r="C59" i="3"/>
  <c r="I69" i="6" s="1"/>
  <c r="C57" i="3"/>
  <c r="C66" i="6" l="1"/>
  <c r="G66" i="6"/>
  <c r="K66" i="6"/>
  <c r="C67" i="6"/>
  <c r="G67" i="6"/>
  <c r="I67" i="6"/>
  <c r="K67" i="6"/>
  <c r="E56" i="10"/>
  <c r="E66" i="6" s="1"/>
  <c r="E57" i="10"/>
  <c r="E67" i="6" s="1"/>
  <c r="D55" i="10"/>
  <c r="E56" i="4"/>
  <c r="E57" i="4"/>
  <c r="D57" i="2"/>
  <c r="D58" i="2"/>
  <c r="C56" i="3"/>
  <c r="I66" i="6" s="1"/>
  <c r="C65" i="6" l="1"/>
  <c r="G65" i="6"/>
  <c r="K65" i="6"/>
  <c r="E55" i="10"/>
  <c r="D53" i="10"/>
  <c r="D56" i="2"/>
  <c r="C55" i="3"/>
  <c r="I65" i="6" s="1"/>
  <c r="E65" i="6" l="1"/>
  <c r="D55" i="2"/>
  <c r="E54" i="10" l="1"/>
  <c r="C64" i="6"/>
  <c r="G64" i="6"/>
  <c r="K64" i="6"/>
  <c r="E55" i="4"/>
  <c r="E64" i="6" l="1"/>
  <c r="C62" i="6"/>
  <c r="G62" i="6"/>
  <c r="K62" i="6"/>
  <c r="C63" i="6"/>
  <c r="G63" i="6"/>
  <c r="K63" i="6"/>
  <c r="E51" i="10"/>
  <c r="E52" i="10"/>
  <c r="E62" i="6" s="1"/>
  <c r="E53" i="10"/>
  <c r="D54" i="2"/>
  <c r="D53" i="2"/>
  <c r="C53" i="3"/>
  <c r="C54" i="3"/>
  <c r="E54" i="4"/>
  <c r="E53" i="4"/>
  <c r="E63" i="6" l="1"/>
  <c r="C60" i="6"/>
  <c r="G60" i="6"/>
  <c r="K60" i="6"/>
  <c r="C61" i="6"/>
  <c r="G61" i="6"/>
  <c r="K61" i="6"/>
  <c r="E51" i="4"/>
  <c r="E52" i="4"/>
  <c r="E50" i="10"/>
  <c r="E60" i="6" s="1"/>
  <c r="D52" i="2"/>
  <c r="D51" i="2"/>
  <c r="E61" i="6" l="1"/>
  <c r="O61" i="6"/>
  <c r="C52" i="3" l="1"/>
  <c r="C51" i="3"/>
  <c r="C50" i="3"/>
  <c r="I60" i="6" s="1"/>
  <c r="I62" i="6" l="1"/>
  <c r="C59" i="6"/>
  <c r="G59" i="6"/>
  <c r="K59" i="6"/>
  <c r="E50" i="4"/>
  <c r="E49" i="10"/>
  <c r="D50" i="2"/>
  <c r="C49" i="3"/>
  <c r="I59" i="6" s="1"/>
  <c r="I63" i="6" l="1"/>
  <c r="I61" i="6"/>
  <c r="E59" i="6"/>
  <c r="I64" i="6" l="1"/>
  <c r="E49" i="4"/>
  <c r="C58" i="6" l="1"/>
  <c r="G58" i="6"/>
  <c r="K58" i="6"/>
  <c r="C48" i="10"/>
  <c r="E48" i="10" s="1"/>
  <c r="D49" i="2"/>
  <c r="C48" i="3"/>
  <c r="I58" i="6" s="1"/>
  <c r="E58" i="6" l="1"/>
  <c r="K56" i="6" l="1"/>
  <c r="K57" i="6"/>
  <c r="G56" i="6"/>
  <c r="C56" i="6"/>
  <c r="C57" i="6"/>
  <c r="E48" i="4"/>
  <c r="D47" i="4"/>
  <c r="E47" i="4" s="1"/>
  <c r="E46" i="10"/>
  <c r="E47" i="10"/>
  <c r="E57" i="6" s="1"/>
  <c r="D48" i="2"/>
  <c r="D47" i="2"/>
  <c r="C47" i="3"/>
  <c r="I57" i="6" s="1"/>
  <c r="G57" i="6" l="1"/>
  <c r="E56" i="6"/>
  <c r="C46" i="3"/>
  <c r="I56" i="6" s="1"/>
  <c r="D45" i="2" l="1"/>
  <c r="D46" i="2"/>
  <c r="C54" i="6"/>
  <c r="G54" i="6"/>
  <c r="K54" i="6"/>
  <c r="C55" i="6"/>
  <c r="G55" i="6"/>
  <c r="K55" i="6"/>
  <c r="E45" i="4"/>
  <c r="E46" i="4"/>
  <c r="E44" i="10"/>
  <c r="E54" i="6" s="1"/>
  <c r="E45" i="10"/>
  <c r="E55" i="6" s="1"/>
  <c r="C45" i="3" l="1"/>
  <c r="I55" i="6" s="1"/>
  <c r="C44" i="3"/>
  <c r="I54" i="6" s="1"/>
  <c r="CC7" i="11" l="1"/>
  <c r="CD7" i="11"/>
  <c r="K51" i="6" l="1"/>
  <c r="K52" i="6"/>
  <c r="K53" i="6"/>
  <c r="G51" i="6"/>
  <c r="G52" i="6"/>
  <c r="G53" i="6"/>
  <c r="C51" i="6"/>
  <c r="C52" i="6"/>
  <c r="C53" i="6"/>
  <c r="C31" i="3"/>
  <c r="BQ7" i="11"/>
  <c r="C32" i="3" s="1"/>
  <c r="E42" i="4" l="1"/>
  <c r="E43" i="4"/>
  <c r="E44" i="4"/>
  <c r="E41" i="10"/>
  <c r="E51" i="6" s="1"/>
  <c r="E42" i="10"/>
  <c r="E52" i="6" s="1"/>
  <c r="E43" i="10"/>
  <c r="E53" i="6" s="1"/>
  <c r="D42" i="2"/>
  <c r="D43" i="2"/>
  <c r="D44" i="2"/>
  <c r="CB7" i="11"/>
  <c r="C43" i="3" s="1"/>
  <c r="I53" i="6" s="1"/>
  <c r="CA7" i="11"/>
  <c r="C42" i="3" s="1"/>
  <c r="I52" i="6" s="1"/>
  <c r="BZ7" i="11"/>
  <c r="C41" i="3" s="1"/>
  <c r="BY7" i="11"/>
  <c r="C40" i="3" s="1"/>
  <c r="BX7" i="11"/>
  <c r="C39" i="3" s="1"/>
  <c r="BW7" i="11"/>
  <c r="C38" i="3" s="1"/>
  <c r="BV7" i="11"/>
  <c r="C37" i="3" s="1"/>
  <c r="BU7" i="11"/>
  <c r="C36" i="3" s="1"/>
  <c r="BT7" i="11"/>
  <c r="C35" i="3" s="1"/>
  <c r="BS7" i="11"/>
  <c r="C34" i="3" s="1"/>
  <c r="BR7" i="11"/>
  <c r="C33" i="3" s="1"/>
  <c r="I51" i="6" l="1"/>
  <c r="D41" i="3"/>
  <c r="O53" i="6"/>
  <c r="K45" i="6"/>
  <c r="K46" i="6"/>
  <c r="K47" i="6"/>
  <c r="K48" i="6"/>
  <c r="K49" i="6"/>
  <c r="K50" i="6"/>
  <c r="I50" i="6"/>
  <c r="G45" i="6"/>
  <c r="G46" i="6"/>
  <c r="G47" i="6"/>
  <c r="G48" i="6"/>
  <c r="G49" i="6"/>
  <c r="G50" i="6"/>
  <c r="C46" i="6" l="1"/>
  <c r="E40" i="10" l="1"/>
  <c r="E50" i="6" l="1"/>
  <c r="K29" i="6"/>
  <c r="K30" i="6"/>
  <c r="K31" i="6"/>
  <c r="K32" i="6"/>
  <c r="K33" i="6"/>
  <c r="K34" i="6"/>
  <c r="K35" i="6"/>
  <c r="K36" i="6"/>
  <c r="K37" i="6"/>
  <c r="K38" i="6"/>
  <c r="K39" i="6"/>
  <c r="K40" i="6"/>
  <c r="K41" i="6"/>
  <c r="K42" i="6"/>
  <c r="K43" i="6"/>
  <c r="K44" i="6"/>
  <c r="D36" i="2" l="1"/>
  <c r="D37" i="2"/>
  <c r="D38" i="2"/>
  <c r="D39" i="2"/>
  <c r="D40" i="2"/>
  <c r="D41" i="2"/>
  <c r="C48" i="6"/>
  <c r="C49" i="6"/>
  <c r="C50" i="6"/>
  <c r="C47" i="6"/>
  <c r="E35" i="10"/>
  <c r="E45" i="6" s="1"/>
  <c r="E36" i="10"/>
  <c r="E46" i="6" s="1"/>
  <c r="E37" i="10"/>
  <c r="E47" i="6" s="1"/>
  <c r="E38" i="10"/>
  <c r="E48" i="6" s="1"/>
  <c r="E39" i="10"/>
  <c r="E49" i="6" s="1"/>
  <c r="E37" i="4"/>
  <c r="E38" i="4"/>
  <c r="E39" i="4"/>
  <c r="E40" i="4"/>
  <c r="E41" i="4"/>
  <c r="I49" i="6"/>
  <c r="I48" i="6"/>
  <c r="I47" i="6"/>
  <c r="I46" i="6"/>
  <c r="K16" i="6" l="1"/>
  <c r="K17" i="6"/>
  <c r="K18" i="6"/>
  <c r="K19" i="6"/>
  <c r="K20" i="6"/>
  <c r="K21" i="6"/>
  <c r="K22" i="6"/>
  <c r="K23" i="6"/>
  <c r="K24" i="6"/>
  <c r="K25" i="6"/>
  <c r="K26" i="6"/>
  <c r="K27" i="6"/>
  <c r="K28" i="6"/>
  <c r="I45" i="6" l="1"/>
  <c r="E36" i="4"/>
  <c r="C45" i="6"/>
  <c r="C38" i="6" l="1"/>
  <c r="G38" i="6"/>
  <c r="C39" i="6"/>
  <c r="G39" i="6"/>
  <c r="C40" i="6"/>
  <c r="G40" i="6"/>
  <c r="C41" i="6"/>
  <c r="G41" i="6"/>
  <c r="C42" i="6"/>
  <c r="G42" i="6"/>
  <c r="C43" i="6"/>
  <c r="G43" i="6"/>
  <c r="C44" i="6"/>
  <c r="G44" i="6"/>
  <c r="I44" i="6"/>
  <c r="I43" i="6"/>
  <c r="I42" i="6"/>
  <c r="C30" i="3"/>
  <c r="I40" i="6" s="1"/>
  <c r="C29" i="3"/>
  <c r="I39" i="6" s="1"/>
  <c r="D29" i="2"/>
  <c r="D30" i="2"/>
  <c r="D31" i="2"/>
  <c r="D32" i="2"/>
  <c r="D33" i="2"/>
  <c r="D34" i="2"/>
  <c r="D35" i="2"/>
  <c r="E29" i="4"/>
  <c r="E30" i="4"/>
  <c r="E31" i="4"/>
  <c r="E32" i="4"/>
  <c r="E33" i="4"/>
  <c r="E34" i="4"/>
  <c r="E35" i="4"/>
  <c r="E27" i="4"/>
  <c r="E28" i="10"/>
  <c r="E38" i="6" s="1"/>
  <c r="E29" i="10"/>
  <c r="E39" i="6" s="1"/>
  <c r="E30" i="10"/>
  <c r="E31" i="10"/>
  <c r="E41" i="6" s="1"/>
  <c r="E32" i="10"/>
  <c r="E42" i="6" s="1"/>
  <c r="E33" i="10"/>
  <c r="E34" i="10"/>
  <c r="E44" i="6" s="1"/>
  <c r="I41" i="6" l="1"/>
  <c r="E43" i="6"/>
  <c r="E40" i="6"/>
  <c r="G37" i="6"/>
  <c r="B27" i="5"/>
  <c r="E27" i="10"/>
  <c r="E37" i="6" s="1"/>
  <c r="E28" i="4"/>
  <c r="D28" i="2"/>
  <c r="B28" i="2"/>
  <c r="C28" i="3"/>
  <c r="I38" i="6" s="1"/>
  <c r="C14" i="6" l="1"/>
  <c r="E11" i="10"/>
  <c r="E17" i="4"/>
  <c r="C27" i="3" l="1"/>
  <c r="I37" i="6" s="1"/>
  <c r="C26" i="3"/>
  <c r="C25" i="3"/>
  <c r="C24" i="3"/>
  <c r="C23" i="3"/>
  <c r="C22" i="3"/>
  <c r="C21" i="3"/>
  <c r="C20" i="3"/>
  <c r="C19" i="3"/>
  <c r="E21" i="4" l="1"/>
  <c r="E22" i="4"/>
  <c r="E23" i="4"/>
  <c r="E24" i="4"/>
  <c r="E25" i="4"/>
  <c r="E26" i="4"/>
  <c r="D4" i="5" l="1"/>
  <c r="C30" i="6"/>
  <c r="G30" i="6"/>
  <c r="C31" i="6"/>
  <c r="G31" i="6"/>
  <c r="C32" i="6"/>
  <c r="G32" i="6"/>
  <c r="C33" i="6"/>
  <c r="G33" i="6"/>
  <c r="C34" i="6"/>
  <c r="G34" i="6"/>
  <c r="C35" i="6"/>
  <c r="G35" i="6"/>
  <c r="C36" i="6"/>
  <c r="G36" i="6"/>
  <c r="B20" i="5"/>
  <c r="B21" i="5"/>
  <c r="B22" i="5"/>
  <c r="B23" i="5"/>
  <c r="B24" i="5"/>
  <c r="B25" i="5"/>
  <c r="B26" i="5"/>
  <c r="D21" i="2"/>
  <c r="D22" i="2"/>
  <c r="D23" i="2"/>
  <c r="D24" i="2"/>
  <c r="D25" i="2"/>
  <c r="D26" i="2"/>
  <c r="D27" i="2"/>
  <c r="D20" i="2"/>
  <c r="B22" i="2"/>
  <c r="B24" i="2"/>
  <c r="B26" i="2"/>
  <c r="C21" i="10"/>
  <c r="E21" i="10" s="1"/>
  <c r="E20" i="10"/>
  <c r="I36" i="6"/>
  <c r="I35" i="6"/>
  <c r="I34" i="6"/>
  <c r="I33" i="6"/>
  <c r="I32" i="6"/>
  <c r="I31" i="6"/>
  <c r="I30" i="6"/>
  <c r="F4" i="3"/>
  <c r="D5" i="3"/>
  <c r="C22" i="10" l="1"/>
  <c r="E31" i="6"/>
  <c r="E30" i="6"/>
  <c r="F3" i="3"/>
  <c r="C23" i="10" l="1"/>
  <c r="E22" i="10"/>
  <c r="E4" i="10"/>
  <c r="F67" i="10" l="1"/>
  <c r="F68" i="10"/>
  <c r="F78" i="6" s="1"/>
  <c r="F69" i="10"/>
  <c r="F79" i="6" s="1"/>
  <c r="F65" i="10"/>
  <c r="F66" i="10"/>
  <c r="F77" i="6"/>
  <c r="F76" i="6"/>
  <c r="F75" i="6"/>
  <c r="F64" i="10"/>
  <c r="F74" i="6" s="1"/>
  <c r="F61" i="10"/>
  <c r="F71" i="6" s="1"/>
  <c r="F60" i="10"/>
  <c r="F70" i="6" s="1"/>
  <c r="F59" i="10"/>
  <c r="F69" i="6" s="1"/>
  <c r="F58" i="10"/>
  <c r="F68" i="6" s="1"/>
  <c r="F56" i="10"/>
  <c r="F66" i="6" s="1"/>
  <c r="F57" i="10"/>
  <c r="F67" i="6" s="1"/>
  <c r="F55" i="10"/>
  <c r="F65" i="6" s="1"/>
  <c r="F54" i="10"/>
  <c r="F64" i="6" s="1"/>
  <c r="F51" i="10"/>
  <c r="F61" i="6" s="1"/>
  <c r="F53" i="10"/>
  <c r="F63" i="6" s="1"/>
  <c r="F52" i="10"/>
  <c r="F62" i="6" s="1"/>
  <c r="F50" i="10"/>
  <c r="F60" i="6" s="1"/>
  <c r="F49" i="10"/>
  <c r="F59" i="6" s="1"/>
  <c r="F48" i="10"/>
  <c r="F58" i="6" s="1"/>
  <c r="F46" i="10"/>
  <c r="F56" i="6" s="1"/>
  <c r="F47" i="10"/>
  <c r="F57" i="6" s="1"/>
  <c r="F44" i="10"/>
  <c r="F54" i="6" s="1"/>
  <c r="F45" i="10"/>
  <c r="F55" i="6" s="1"/>
  <c r="F42" i="10"/>
  <c r="F52" i="6" s="1"/>
  <c r="F41" i="10"/>
  <c r="F51" i="6" s="1"/>
  <c r="F43" i="10"/>
  <c r="F53" i="6" s="1"/>
  <c r="F40" i="10"/>
  <c r="F50" i="6" s="1"/>
  <c r="F39" i="10"/>
  <c r="F49" i="6" s="1"/>
  <c r="F37" i="10"/>
  <c r="F47" i="6" s="1"/>
  <c r="F38" i="10"/>
  <c r="F48" i="6" s="1"/>
  <c r="F36" i="10"/>
  <c r="F46" i="6" s="1"/>
  <c r="F35" i="10"/>
  <c r="F45" i="6" s="1"/>
  <c r="F31" i="10"/>
  <c r="F41" i="6" s="1"/>
  <c r="F29" i="10"/>
  <c r="F39" i="6" s="1"/>
  <c r="F33" i="10"/>
  <c r="F43" i="6" s="1"/>
  <c r="F34" i="10"/>
  <c r="F44" i="6" s="1"/>
  <c r="F28" i="10"/>
  <c r="F38" i="6" s="1"/>
  <c r="F30" i="10"/>
  <c r="F40" i="6" s="1"/>
  <c r="F32" i="10"/>
  <c r="F42" i="6" s="1"/>
  <c r="F27" i="10"/>
  <c r="F37" i="6" s="1"/>
  <c r="F21" i="10"/>
  <c r="F31" i="6" s="1"/>
  <c r="F20" i="10"/>
  <c r="F30" i="6" s="1"/>
  <c r="F22" i="10"/>
  <c r="F32" i="6" s="1"/>
  <c r="E32" i="6"/>
  <c r="C24" i="10"/>
  <c r="E23" i="10"/>
  <c r="R20" i="6"/>
  <c r="C21" i="6"/>
  <c r="E21" i="6"/>
  <c r="G21" i="6"/>
  <c r="I21" i="6"/>
  <c r="C22" i="6"/>
  <c r="G22" i="6"/>
  <c r="I22" i="6"/>
  <c r="C23" i="6"/>
  <c r="G23" i="6"/>
  <c r="I23" i="6"/>
  <c r="C24" i="6"/>
  <c r="G24" i="6"/>
  <c r="I24" i="6"/>
  <c r="C25" i="6"/>
  <c r="G25" i="6"/>
  <c r="I25" i="6"/>
  <c r="C26" i="6"/>
  <c r="G26" i="6"/>
  <c r="I26" i="6"/>
  <c r="C27" i="6"/>
  <c r="G27" i="6"/>
  <c r="I27" i="6"/>
  <c r="C28" i="6"/>
  <c r="G28" i="6"/>
  <c r="I28" i="6"/>
  <c r="C29" i="6"/>
  <c r="G29" i="6"/>
  <c r="I29" i="6"/>
  <c r="D12" i="2"/>
  <c r="D13" i="2"/>
  <c r="D14" i="2"/>
  <c r="D15" i="2"/>
  <c r="D16" i="2"/>
  <c r="D17" i="2"/>
  <c r="D18" i="2"/>
  <c r="D19" i="2"/>
  <c r="B20" i="2"/>
  <c r="E12" i="4"/>
  <c r="E13" i="4"/>
  <c r="E14" i="4"/>
  <c r="E15" i="4"/>
  <c r="E16" i="4"/>
  <c r="E18" i="4"/>
  <c r="E19" i="4"/>
  <c r="E20" i="4"/>
  <c r="F11" i="10"/>
  <c r="F21" i="6" s="1"/>
  <c r="E12" i="10"/>
  <c r="E22" i="6" s="1"/>
  <c r="E13" i="10"/>
  <c r="F13" i="10" s="1"/>
  <c r="F23" i="6" s="1"/>
  <c r="E14" i="10"/>
  <c r="F14" i="10" s="1"/>
  <c r="F24" i="6" s="1"/>
  <c r="E15" i="10"/>
  <c r="F15" i="10" s="1"/>
  <c r="F25" i="6" s="1"/>
  <c r="E16" i="10"/>
  <c r="E26" i="6" s="1"/>
  <c r="E17" i="10"/>
  <c r="F17" i="10" s="1"/>
  <c r="F27" i="6" s="1"/>
  <c r="E18" i="10"/>
  <c r="F18" i="10" s="1"/>
  <c r="F28" i="6" s="1"/>
  <c r="E19" i="10"/>
  <c r="F19" i="10" s="1"/>
  <c r="F29" i="6" s="1"/>
  <c r="F16" i="10" l="1"/>
  <c r="F26" i="6" s="1"/>
  <c r="E23" i="6"/>
  <c r="F12" i="10"/>
  <c r="F22" i="6" s="1"/>
  <c r="E29" i="6"/>
  <c r="E24" i="6"/>
  <c r="E25" i="6"/>
  <c r="E28" i="6"/>
  <c r="F23" i="10"/>
  <c r="F33" i="6" s="1"/>
  <c r="E33" i="6"/>
  <c r="E27" i="6"/>
  <c r="C25" i="10"/>
  <c r="E24" i="10"/>
  <c r="F24" i="10" l="1"/>
  <c r="F34" i="6" s="1"/>
  <c r="E34" i="6"/>
  <c r="C26" i="10"/>
  <c r="E26" i="10" s="1"/>
  <c r="E25" i="10"/>
  <c r="F25" i="10" l="1"/>
  <c r="F35" i="6" s="1"/>
  <c r="E35" i="6"/>
  <c r="F26" i="10"/>
  <c r="F36" i="6" s="1"/>
  <c r="E36" i="6"/>
  <c r="B19" i="5" l="1"/>
  <c r="B18" i="5"/>
  <c r="B17" i="5"/>
  <c r="B16" i="5"/>
  <c r="B15" i="5"/>
  <c r="B14" i="5"/>
  <c r="B13" i="5"/>
  <c r="B12" i="5"/>
  <c r="B11" i="5"/>
  <c r="B10" i="5"/>
  <c r="C20" i="6" l="1"/>
  <c r="G20" i="6"/>
  <c r="I20" i="6"/>
  <c r="D11" i="2" l="1"/>
  <c r="E11" i="4"/>
  <c r="E10" i="4"/>
  <c r="E4" i="5"/>
  <c r="D5" i="5"/>
  <c r="D6" i="5" s="1"/>
  <c r="C8" i="5"/>
  <c r="C18" i="6" s="1"/>
  <c r="E5" i="5" l="1"/>
  <c r="E6" i="5"/>
  <c r="D7" i="5"/>
  <c r="E7" i="5" l="1"/>
  <c r="D8" i="5"/>
  <c r="G16" i="6"/>
  <c r="I16" i="6"/>
  <c r="G17" i="6"/>
  <c r="I17" i="6"/>
  <c r="G18" i="6"/>
  <c r="I18" i="6"/>
  <c r="G19" i="6"/>
  <c r="I19" i="6"/>
  <c r="C16" i="6"/>
  <c r="C17" i="6"/>
  <c r="C19" i="6"/>
  <c r="B7" i="5"/>
  <c r="B6" i="5"/>
  <c r="E8" i="5" l="1"/>
  <c r="D18" i="6" s="1"/>
  <c r="D9" i="5"/>
  <c r="E9" i="5" s="1"/>
  <c r="G8" i="5"/>
  <c r="E5" i="3"/>
  <c r="D6" i="3"/>
  <c r="E6" i="3" s="1"/>
  <c r="J16" i="6" s="1"/>
  <c r="D10" i="2"/>
  <c r="D9" i="2"/>
  <c r="D8" i="2"/>
  <c r="E8" i="2" s="1"/>
  <c r="L18" i="6" s="1"/>
  <c r="D7" i="2"/>
  <c r="D6" i="2"/>
  <c r="D5" i="2"/>
  <c r="D4" i="2"/>
  <c r="E8" i="4"/>
  <c r="E7" i="4"/>
  <c r="E6" i="4"/>
  <c r="E4" i="4"/>
  <c r="F67" i="4" s="1"/>
  <c r="H77" i="6" s="1"/>
  <c r="E5" i="4"/>
  <c r="E9" i="4"/>
  <c r="G9" i="5"/>
  <c r="E66" i="2" l="1"/>
  <c r="L76" i="6" s="1"/>
  <c r="E65" i="2"/>
  <c r="L75" i="6" s="1"/>
  <c r="E64" i="2"/>
  <c r="L74" i="6" s="1"/>
  <c r="E63" i="2"/>
  <c r="L73" i="6" s="1"/>
  <c r="E62" i="2"/>
  <c r="L72" i="6" s="1"/>
  <c r="E61" i="2"/>
  <c r="L71" i="6" s="1"/>
  <c r="E60" i="2"/>
  <c r="L70" i="6" s="1"/>
  <c r="E59" i="2"/>
  <c r="L69" i="6" s="1"/>
  <c r="E58" i="2"/>
  <c r="L68" i="6" s="1"/>
  <c r="E57" i="2"/>
  <c r="L67" i="6" s="1"/>
  <c r="E56" i="2"/>
  <c r="L66" i="6" s="1"/>
  <c r="F66" i="4"/>
  <c r="H76" i="6" s="1"/>
  <c r="F65" i="4"/>
  <c r="H75" i="6" s="1"/>
  <c r="F64" i="4"/>
  <c r="H74" i="6" s="1"/>
  <c r="F63" i="4"/>
  <c r="H73" i="6" s="1"/>
  <c r="F62" i="4"/>
  <c r="H72" i="6" s="1"/>
  <c r="F61" i="4"/>
  <c r="H71" i="6" s="1"/>
  <c r="F60" i="4"/>
  <c r="H70" i="6" s="1"/>
  <c r="F59" i="4"/>
  <c r="H69" i="6" s="1"/>
  <c r="F58" i="4"/>
  <c r="H68" i="6" s="1"/>
  <c r="F57" i="4"/>
  <c r="H67" i="6" s="1"/>
  <c r="F56" i="4"/>
  <c r="H66" i="6" s="1"/>
  <c r="E55" i="2"/>
  <c r="L65" i="6" s="1"/>
  <c r="E53" i="2"/>
  <c r="L63" i="6" s="1"/>
  <c r="E54" i="2"/>
  <c r="L64" i="6" s="1"/>
  <c r="E52" i="2"/>
  <c r="L62" i="6" s="1"/>
  <c r="E51" i="2"/>
  <c r="L61" i="6" s="1"/>
  <c r="E50" i="2"/>
  <c r="L60" i="6" s="1"/>
  <c r="E49" i="2"/>
  <c r="L59" i="6" s="1"/>
  <c r="E47" i="2"/>
  <c r="L57" i="6" s="1"/>
  <c r="E48" i="2"/>
  <c r="L58" i="6" s="1"/>
  <c r="E45" i="2"/>
  <c r="L55" i="6" s="1"/>
  <c r="E46" i="2"/>
  <c r="L56" i="6" s="1"/>
  <c r="E43" i="2"/>
  <c r="L53" i="6" s="1"/>
  <c r="E44" i="2"/>
  <c r="L54" i="6" s="1"/>
  <c r="E42" i="2"/>
  <c r="L52" i="6" s="1"/>
  <c r="E38" i="2"/>
  <c r="L48" i="6" s="1"/>
  <c r="E40" i="2"/>
  <c r="L50" i="6" s="1"/>
  <c r="E41" i="2"/>
  <c r="L51" i="6" s="1"/>
  <c r="E39" i="2"/>
  <c r="L49" i="6" s="1"/>
  <c r="F8" i="4"/>
  <c r="H18" i="6" s="1"/>
  <c r="F55" i="4"/>
  <c r="H65" i="6" s="1"/>
  <c r="F53" i="4"/>
  <c r="H63" i="6" s="1"/>
  <c r="F54" i="4"/>
  <c r="H64" i="6" s="1"/>
  <c r="F52" i="4"/>
  <c r="H62" i="6" s="1"/>
  <c r="F51" i="4"/>
  <c r="H61" i="6" s="1"/>
  <c r="F50" i="4"/>
  <c r="H60" i="6" s="1"/>
  <c r="F49" i="4"/>
  <c r="H59" i="6" s="1"/>
  <c r="F48" i="4"/>
  <c r="H58" i="6" s="1"/>
  <c r="F47" i="4"/>
  <c r="H57" i="6" s="1"/>
  <c r="F46" i="4"/>
  <c r="H56" i="6" s="1"/>
  <c r="F45" i="4"/>
  <c r="H55" i="6" s="1"/>
  <c r="F44" i="4"/>
  <c r="H54" i="6" s="1"/>
  <c r="F43" i="4"/>
  <c r="H53" i="6" s="1"/>
  <c r="F42" i="4"/>
  <c r="H52" i="6" s="1"/>
  <c r="F37" i="4"/>
  <c r="H47" i="6" s="1"/>
  <c r="F41" i="4"/>
  <c r="H51" i="6" s="1"/>
  <c r="F39" i="4"/>
  <c r="H49" i="6" s="1"/>
  <c r="F40" i="4"/>
  <c r="H50" i="6" s="1"/>
  <c r="F38" i="4"/>
  <c r="H48" i="6" s="1"/>
  <c r="F5" i="4"/>
  <c r="E7" i="2"/>
  <c r="L17" i="6" s="1"/>
  <c r="F36" i="4"/>
  <c r="H46" i="6" s="1"/>
  <c r="F34" i="4"/>
  <c r="H44" i="6" s="1"/>
  <c r="F32" i="4"/>
  <c r="H42" i="6" s="1"/>
  <c r="F30" i="4"/>
  <c r="H40" i="6" s="1"/>
  <c r="F35" i="4"/>
  <c r="H45" i="6" s="1"/>
  <c r="F29" i="4"/>
  <c r="H39" i="6" s="1"/>
  <c r="F31" i="4"/>
  <c r="H41" i="6" s="1"/>
  <c r="F33" i="4"/>
  <c r="H43" i="6" s="1"/>
  <c r="E36" i="2"/>
  <c r="L46" i="6" s="1"/>
  <c r="E37" i="2"/>
  <c r="L47" i="6" s="1"/>
  <c r="E30" i="2"/>
  <c r="L40" i="6" s="1"/>
  <c r="E34" i="2"/>
  <c r="L44" i="6" s="1"/>
  <c r="E29" i="2"/>
  <c r="L39" i="6" s="1"/>
  <c r="E31" i="2"/>
  <c r="L41" i="6" s="1"/>
  <c r="E32" i="2"/>
  <c r="L42" i="6" s="1"/>
  <c r="E33" i="2"/>
  <c r="L43" i="6" s="1"/>
  <c r="E35" i="2"/>
  <c r="L45" i="6" s="1"/>
  <c r="F6" i="4"/>
  <c r="H16" i="6" s="1"/>
  <c r="E5" i="2"/>
  <c r="E9" i="2"/>
  <c r="L19" i="6" s="1"/>
  <c r="F9" i="4"/>
  <c r="H19" i="6" s="1"/>
  <c r="F7" i="4"/>
  <c r="H17" i="6" s="1"/>
  <c r="E6" i="2"/>
  <c r="L16" i="6" s="1"/>
  <c r="E10" i="2"/>
  <c r="L20" i="6" s="1"/>
  <c r="D7" i="3"/>
  <c r="D8" i="3" s="1"/>
  <c r="E8" i="3" s="1"/>
  <c r="J18" i="6" s="1"/>
  <c r="F28" i="4"/>
  <c r="H38" i="6" s="1"/>
  <c r="F23" i="4"/>
  <c r="H33" i="6" s="1"/>
  <c r="F27" i="4"/>
  <c r="H37" i="6" s="1"/>
  <c r="F24" i="4"/>
  <c r="H34" i="6" s="1"/>
  <c r="F21" i="4"/>
  <c r="H31" i="6" s="1"/>
  <c r="F25" i="4"/>
  <c r="H35" i="6" s="1"/>
  <c r="F26" i="4"/>
  <c r="H36" i="6" s="1"/>
  <c r="F22" i="4"/>
  <c r="H32" i="6" s="1"/>
  <c r="F17" i="4"/>
  <c r="H27" i="6" s="1"/>
  <c r="F12" i="4"/>
  <c r="H22" i="6" s="1"/>
  <c r="F20" i="4"/>
  <c r="H30" i="6" s="1"/>
  <c r="F18" i="4"/>
  <c r="H28" i="6" s="1"/>
  <c r="F19" i="4"/>
  <c r="H29" i="6" s="1"/>
  <c r="F15" i="4"/>
  <c r="H25" i="6" s="1"/>
  <c r="F14" i="4"/>
  <c r="H24" i="6" s="1"/>
  <c r="F13" i="4"/>
  <c r="H23" i="6" s="1"/>
  <c r="F16" i="4"/>
  <c r="H26" i="6" s="1"/>
  <c r="F11" i="4"/>
  <c r="H21" i="6" s="1"/>
  <c r="F10" i="4"/>
  <c r="H20" i="6" s="1"/>
  <c r="E7" i="3"/>
  <c r="J17" i="6" s="1"/>
  <c r="E28" i="2"/>
  <c r="L38" i="6" s="1"/>
  <c r="E23" i="2"/>
  <c r="L33" i="6" s="1"/>
  <c r="E24" i="2"/>
  <c r="L34" i="6" s="1"/>
  <c r="E20" i="2"/>
  <c r="L30" i="6" s="1"/>
  <c r="E22" i="2"/>
  <c r="L32" i="6" s="1"/>
  <c r="E26" i="2"/>
  <c r="L36" i="6" s="1"/>
  <c r="E27" i="2"/>
  <c r="L37" i="6" s="1"/>
  <c r="E25" i="2"/>
  <c r="L35" i="6" s="1"/>
  <c r="E21" i="2"/>
  <c r="L31" i="6" s="1"/>
  <c r="E15" i="2"/>
  <c r="L25" i="6" s="1"/>
  <c r="E13" i="2"/>
  <c r="L23" i="6" s="1"/>
  <c r="E17" i="2"/>
  <c r="L27" i="6" s="1"/>
  <c r="E19" i="2"/>
  <c r="L29" i="6" s="1"/>
  <c r="E14" i="2"/>
  <c r="L24" i="6" s="1"/>
  <c r="E16" i="2"/>
  <c r="L26" i="6" s="1"/>
  <c r="E18" i="2"/>
  <c r="L28" i="6" s="1"/>
  <c r="E12" i="2"/>
  <c r="L22" i="6" s="1"/>
  <c r="E11" i="2"/>
  <c r="L21" i="6" s="1"/>
  <c r="D16" i="6"/>
  <c r="G6" i="5"/>
  <c r="D9" i="3" l="1"/>
  <c r="D10" i="3"/>
  <c r="E9" i="3"/>
  <c r="J19" i="6" s="1"/>
  <c r="D17" i="6"/>
  <c r="G7" i="5"/>
  <c r="E10" i="10"/>
  <c r="E8" i="10"/>
  <c r="E9" i="10"/>
  <c r="B8" i="5"/>
  <c r="B9" i="5"/>
  <c r="E10" i="3" l="1"/>
  <c r="J20" i="6" s="1"/>
  <c r="D11" i="3"/>
  <c r="E20" i="6"/>
  <c r="F10" i="10"/>
  <c r="F20" i="6" s="1"/>
  <c r="F9" i="10"/>
  <c r="F19" i="6" s="1"/>
  <c r="E19" i="6"/>
  <c r="F8" i="10"/>
  <c r="F18" i="6" s="1"/>
  <c r="E18" i="6"/>
  <c r="F7" i="10"/>
  <c r="F17" i="6" s="1"/>
  <c r="E17" i="6"/>
  <c r="E5" i="10"/>
  <c r="E6" i="10"/>
  <c r="D12" i="3" l="1"/>
  <c r="E11" i="3"/>
  <c r="J21" i="6" s="1"/>
  <c r="F6" i="10"/>
  <c r="F16" i="6" s="1"/>
  <c r="E16" i="6"/>
  <c r="E15" i="6"/>
  <c r="E12" i="3" l="1"/>
  <c r="J22" i="6" s="1"/>
  <c r="D13" i="3"/>
  <c r="F5" i="10"/>
  <c r="F15" i="6" s="1"/>
  <c r="E14" i="6"/>
  <c r="F4" i="10"/>
  <c r="F14" i="6" s="1"/>
  <c r="B6" i="4"/>
  <c r="D14" i="6"/>
  <c r="I15" i="6"/>
  <c r="K14" i="6"/>
  <c r="D3" i="2"/>
  <c r="E3" i="2" s="1"/>
  <c r="B3" i="4"/>
  <c r="I14" i="6"/>
  <c r="F4" i="4"/>
  <c r="H14" i="6" s="1"/>
  <c r="G14" i="6"/>
  <c r="G4" i="5"/>
  <c r="G5" i="5"/>
  <c r="C15" i="6"/>
  <c r="B3" i="5"/>
  <c r="Q78" i="6" l="1"/>
  <c r="O78" i="6"/>
  <c r="R78" i="6"/>
  <c r="R77" i="6"/>
  <c r="O77" i="6"/>
  <c r="Q77" i="6"/>
  <c r="D14" i="3"/>
  <c r="E13" i="3"/>
  <c r="J23" i="6" s="1"/>
  <c r="E4" i="2"/>
  <c r="L14" i="6" s="1"/>
  <c r="L15" i="6"/>
  <c r="G15" i="6"/>
  <c r="H15" i="6"/>
  <c r="D15" i="6"/>
  <c r="K15" i="6"/>
  <c r="D15" i="3" l="1"/>
  <c r="E14" i="3"/>
  <c r="J24" i="6" s="1"/>
  <c r="G6" i="4"/>
  <c r="G4" i="4"/>
  <c r="G5" i="4"/>
  <c r="B5" i="4"/>
  <c r="B4" i="4"/>
  <c r="E15" i="3" l="1"/>
  <c r="J25" i="6" s="1"/>
  <c r="D16" i="3"/>
  <c r="B3" i="3"/>
  <c r="D17" i="3" l="1"/>
  <c r="E16" i="3"/>
  <c r="J26" i="6" s="1"/>
  <c r="D19" i="6"/>
  <c r="D10" i="5"/>
  <c r="D11" i="5" s="1"/>
  <c r="O14" i="6"/>
  <c r="E17" i="3" l="1"/>
  <c r="J27" i="6" s="1"/>
  <c r="D18" i="3"/>
  <c r="E11" i="5"/>
  <c r="D21" i="6" s="1"/>
  <c r="G11" i="5"/>
  <c r="D12" i="5"/>
  <c r="G10" i="5"/>
  <c r="E10" i="5"/>
  <c r="D20" i="6" s="1"/>
  <c r="B4" i="5"/>
  <c r="D19" i="3" l="1"/>
  <c r="E18" i="3"/>
  <c r="J28" i="6" s="1"/>
  <c r="E12" i="5"/>
  <c r="D22" i="6" s="1"/>
  <c r="D13" i="5"/>
  <c r="G12" i="5"/>
  <c r="E4" i="3"/>
  <c r="J14" i="6" s="1"/>
  <c r="F5" i="3"/>
  <c r="O75" i="6" l="1"/>
  <c r="Q75" i="6"/>
  <c r="M19" i="6"/>
  <c r="N19" i="6" s="1"/>
  <c r="M20" i="6"/>
  <c r="N20" i="6" s="1"/>
  <c r="D20" i="3"/>
  <c r="E19" i="3"/>
  <c r="J29" i="6" s="1"/>
  <c r="G13" i="5"/>
  <c r="D14" i="5"/>
  <c r="E13" i="5"/>
  <c r="D23" i="6" s="1"/>
  <c r="M23" i="6" s="1"/>
  <c r="N23" i="6" s="1"/>
  <c r="M17" i="6"/>
  <c r="M22" i="6"/>
  <c r="N22" i="6" s="1"/>
  <c r="M14" i="6"/>
  <c r="M21" i="6"/>
  <c r="J15" i="6"/>
  <c r="O74" i="6" l="1"/>
  <c r="Q74" i="6"/>
  <c r="D21" i="3"/>
  <c r="E20" i="3"/>
  <c r="J30" i="6" s="1"/>
  <c r="D15" i="5"/>
  <c r="E14" i="5"/>
  <c r="D24" i="6" s="1"/>
  <c r="M24" i="6" s="1"/>
  <c r="N24" i="6" s="1"/>
  <c r="Q24" i="6" s="1"/>
  <c r="G14" i="5"/>
  <c r="N21" i="6"/>
  <c r="Q22" i="6" s="1"/>
  <c r="O22" i="6"/>
  <c r="O23" i="6"/>
  <c r="Q23" i="6"/>
  <c r="M15" i="6"/>
  <c r="N15" i="6" s="1"/>
  <c r="O20" i="6"/>
  <c r="F6" i="3"/>
  <c r="M16" i="6"/>
  <c r="N16" i="6" s="1"/>
  <c r="N17" i="6"/>
  <c r="D22" i="3" l="1"/>
  <c r="E21" i="3"/>
  <c r="J31" i="6" s="1"/>
  <c r="D16" i="5"/>
  <c r="G15" i="5"/>
  <c r="E15" i="5"/>
  <c r="D25" i="6" s="1"/>
  <c r="M25" i="6" s="1"/>
  <c r="N25" i="6" s="1"/>
  <c r="Q25" i="6" s="1"/>
  <c r="O24" i="6"/>
  <c r="Q21" i="6"/>
  <c r="O21" i="6"/>
  <c r="Q17" i="6"/>
  <c r="O15" i="6"/>
  <c r="Q15" i="6"/>
  <c r="Q16" i="6"/>
  <c r="O17" i="6"/>
  <c r="O16" i="6"/>
  <c r="M18" i="6"/>
  <c r="N18" i="6" s="1"/>
  <c r="Q18" i="6" s="1"/>
  <c r="D23" i="3" l="1"/>
  <c r="E22" i="3"/>
  <c r="J32" i="6" s="1"/>
  <c r="O25" i="6"/>
  <c r="D17" i="5"/>
  <c r="E16" i="5"/>
  <c r="D26" i="6" s="1"/>
  <c r="M26" i="6" s="1"/>
  <c r="N26" i="6" s="1"/>
  <c r="G16" i="5"/>
  <c r="R22" i="6"/>
  <c r="R23" i="6" s="1"/>
  <c r="R21" i="6"/>
  <c r="Q19" i="6"/>
  <c r="Q20" i="6"/>
  <c r="O19" i="6"/>
  <c r="O18" i="6"/>
  <c r="R24" i="6" l="1"/>
  <c r="R25" i="6" s="1"/>
  <c r="D24" i="3"/>
  <c r="E23" i="3"/>
  <c r="J33" i="6" s="1"/>
  <c r="Q26" i="6"/>
  <c r="O26" i="6"/>
  <c r="R26" i="6"/>
  <c r="R27" i="6" s="1"/>
  <c r="R28" i="6" s="1"/>
  <c r="E17" i="5"/>
  <c r="D27" i="6" s="1"/>
  <c r="M27" i="6" s="1"/>
  <c r="N27" i="6" s="1"/>
  <c r="G17" i="5"/>
  <c r="D18" i="5"/>
  <c r="D25" i="3" l="1"/>
  <c r="E24" i="3"/>
  <c r="J34" i="6" s="1"/>
  <c r="D19" i="5"/>
  <c r="E18" i="5"/>
  <c r="D28" i="6" s="1"/>
  <c r="M28" i="6" s="1"/>
  <c r="N28" i="6" s="1"/>
  <c r="G18" i="5"/>
  <c r="O27" i="6"/>
  <c r="Q27" i="6"/>
  <c r="D26" i="3" l="1"/>
  <c r="E25" i="3"/>
  <c r="J35" i="6" s="1"/>
  <c r="O28" i="6"/>
  <c r="Q28" i="6"/>
  <c r="D20" i="5"/>
  <c r="G19" i="5"/>
  <c r="E19" i="5"/>
  <c r="D29" i="6" s="1"/>
  <c r="M29" i="6" s="1"/>
  <c r="N29" i="6" s="1"/>
  <c r="D27" i="3" l="1"/>
  <c r="E26" i="3"/>
  <c r="J36" i="6" s="1"/>
  <c r="O29" i="6"/>
  <c r="Q29" i="6"/>
  <c r="R29" i="6"/>
  <c r="E20" i="5"/>
  <c r="D30" i="6" s="1"/>
  <c r="M30" i="6" s="1"/>
  <c r="N30" i="6" s="1"/>
  <c r="D21" i="5"/>
  <c r="D40" i="5" s="1"/>
  <c r="D33" i="5" l="1"/>
  <c r="D34" i="5"/>
  <c r="D38" i="5"/>
  <c r="D36" i="5"/>
  <c r="S30" i="6"/>
  <c r="D28" i="3"/>
  <c r="E27" i="3"/>
  <c r="J37" i="6" s="1"/>
  <c r="O30" i="6"/>
  <c r="R30" i="6"/>
  <c r="Q30" i="6"/>
  <c r="D22" i="5"/>
  <c r="E21" i="5"/>
  <c r="D31" i="6" s="1"/>
  <c r="M31" i="6" s="1"/>
  <c r="N31" i="6" s="1"/>
  <c r="D41" i="5" l="1"/>
  <c r="E28" i="3"/>
  <c r="J38" i="6" s="1"/>
  <c r="D29" i="3"/>
  <c r="Q31" i="6"/>
  <c r="O31" i="6"/>
  <c r="R31" i="6"/>
  <c r="D23" i="5"/>
  <c r="E22" i="5"/>
  <c r="D32" i="6" s="1"/>
  <c r="M32" i="6" s="1"/>
  <c r="N32" i="6" s="1"/>
  <c r="D43" i="5" l="1"/>
  <c r="D45" i="5"/>
  <c r="G41" i="5"/>
  <c r="D42" i="5"/>
  <c r="E41" i="5"/>
  <c r="D51" i="6" s="1"/>
  <c r="E29" i="3"/>
  <c r="J39" i="6" s="1"/>
  <c r="D30" i="3"/>
  <c r="O32" i="6"/>
  <c r="Q32" i="6"/>
  <c r="R32" i="6"/>
  <c r="D24" i="5"/>
  <c r="E23" i="5"/>
  <c r="D33" i="6" s="1"/>
  <c r="M33" i="6" s="1"/>
  <c r="N33" i="6" s="1"/>
  <c r="D46" i="5" l="1"/>
  <c r="D44" i="5"/>
  <c r="G45" i="5" s="1"/>
  <c r="G43" i="5"/>
  <c r="E43" i="5"/>
  <c r="D53" i="6" s="1"/>
  <c r="E45" i="5"/>
  <c r="D55" i="6" s="1"/>
  <c r="E42" i="5"/>
  <c r="D52" i="6" s="1"/>
  <c r="G42" i="5"/>
  <c r="D31" i="3"/>
  <c r="E30" i="3"/>
  <c r="J40" i="6" s="1"/>
  <c r="Q33" i="6"/>
  <c r="O33" i="6"/>
  <c r="R33" i="6"/>
  <c r="D25" i="5"/>
  <c r="E24" i="5"/>
  <c r="D34" i="6" s="1"/>
  <c r="M34" i="6" s="1"/>
  <c r="N34" i="6" s="1"/>
  <c r="D53" i="5" l="1"/>
  <c r="D54" i="5" s="1"/>
  <c r="D55" i="5" s="1"/>
  <c r="D51" i="5"/>
  <c r="D50" i="5"/>
  <c r="D48" i="5"/>
  <c r="G46" i="5"/>
  <c r="E46" i="5"/>
  <c r="D56" i="6" s="1"/>
  <c r="D47" i="5"/>
  <c r="G44" i="5"/>
  <c r="E44" i="5"/>
  <c r="D54" i="6" s="1"/>
  <c r="E31" i="3"/>
  <c r="J41" i="6" s="1"/>
  <c r="D32" i="3"/>
  <c r="Q34" i="6"/>
  <c r="O34" i="6"/>
  <c r="R34" i="6"/>
  <c r="D26" i="5"/>
  <c r="E25" i="5"/>
  <c r="D35" i="6" s="1"/>
  <c r="M35" i="6" s="1"/>
  <c r="N35" i="6" s="1"/>
  <c r="D56" i="5" l="1"/>
  <c r="E55" i="5"/>
  <c r="D65" i="6" s="1"/>
  <c r="G55" i="5"/>
  <c r="D49" i="5"/>
  <c r="G48" i="5"/>
  <c r="E48" i="5"/>
  <c r="D58" i="6" s="1"/>
  <c r="E50" i="5"/>
  <c r="D60" i="6" s="1"/>
  <c r="G50" i="5"/>
  <c r="G47" i="5"/>
  <c r="E47" i="5"/>
  <c r="D57" i="6" s="1"/>
  <c r="D52" i="5"/>
  <c r="E51" i="5"/>
  <c r="D61" i="6" s="1"/>
  <c r="G51" i="5"/>
  <c r="E53" i="5"/>
  <c r="D63" i="6" s="1"/>
  <c r="D33" i="3"/>
  <c r="E32" i="3"/>
  <c r="J42" i="6" s="1"/>
  <c r="I30" i="5"/>
  <c r="J30" i="5"/>
  <c r="E26" i="5"/>
  <c r="D36" i="6" s="1"/>
  <c r="M36" i="6" s="1"/>
  <c r="N36" i="6" s="1"/>
  <c r="O35" i="6"/>
  <c r="Q35" i="6"/>
  <c r="R35" i="6"/>
  <c r="G56" i="5" l="1"/>
  <c r="D57" i="5"/>
  <c r="E56" i="5"/>
  <c r="D66" i="6" s="1"/>
  <c r="E52" i="5"/>
  <c r="D62" i="6" s="1"/>
  <c r="G52" i="5"/>
  <c r="G53" i="5"/>
  <c r="G54" i="5"/>
  <c r="E54" i="5"/>
  <c r="D64" i="6" s="1"/>
  <c r="G49" i="5"/>
  <c r="E49" i="5"/>
  <c r="D59" i="6" s="1"/>
  <c r="E33" i="3"/>
  <c r="J43" i="6" s="1"/>
  <c r="D34" i="3"/>
  <c r="D35" i="3" s="1"/>
  <c r="D36" i="3" s="1"/>
  <c r="D37" i="3" s="1"/>
  <c r="I31" i="5"/>
  <c r="D27" i="5" s="1"/>
  <c r="D28" i="5" s="1"/>
  <c r="O36" i="6"/>
  <c r="Q36" i="6"/>
  <c r="R36" i="6"/>
  <c r="D58" i="5" l="1"/>
  <c r="E57" i="5"/>
  <c r="D67" i="6" s="1"/>
  <c r="G57" i="5"/>
  <c r="E37" i="3"/>
  <c r="J47" i="6" s="1"/>
  <c r="D38" i="3"/>
  <c r="E34" i="3"/>
  <c r="J44" i="6" s="1"/>
  <c r="G28" i="5"/>
  <c r="D29" i="5"/>
  <c r="E28" i="5"/>
  <c r="D38" i="6" s="1"/>
  <c r="M38" i="6" s="1"/>
  <c r="N38" i="6" s="1"/>
  <c r="G27" i="5"/>
  <c r="C27" i="5" s="1"/>
  <c r="C37" i="6" s="1"/>
  <c r="E27" i="5"/>
  <c r="D37" i="6" s="1"/>
  <c r="M37" i="6" s="1"/>
  <c r="N37" i="6" s="1"/>
  <c r="D59" i="5" l="1"/>
  <c r="G58" i="5"/>
  <c r="E58" i="5"/>
  <c r="D68" i="6" s="1"/>
  <c r="E38" i="3"/>
  <c r="J48" i="6" s="1"/>
  <c r="D39" i="3"/>
  <c r="E35" i="3"/>
  <c r="J45" i="6" s="1"/>
  <c r="R38" i="6"/>
  <c r="O38" i="6"/>
  <c r="Q38" i="6"/>
  <c r="O37" i="6"/>
  <c r="E29" i="5"/>
  <c r="D39" i="6" s="1"/>
  <c r="M39" i="6" s="1"/>
  <c r="N39" i="6" s="1"/>
  <c r="G29" i="5"/>
  <c r="D30" i="5"/>
  <c r="R37" i="6"/>
  <c r="Q37" i="6"/>
  <c r="E59" i="5" l="1"/>
  <c r="D69" i="6" s="1"/>
  <c r="D60" i="5"/>
  <c r="G59" i="5"/>
  <c r="E40" i="3"/>
  <c r="E39" i="3"/>
  <c r="J49" i="6" s="1"/>
  <c r="E36" i="3"/>
  <c r="J46" i="6" s="1"/>
  <c r="Q39" i="6"/>
  <c r="O39" i="6"/>
  <c r="R39" i="6"/>
  <c r="E30" i="5"/>
  <c r="D40" i="6" s="1"/>
  <c r="M40" i="6" s="1"/>
  <c r="N40" i="6" s="1"/>
  <c r="D31" i="5"/>
  <c r="G30" i="5"/>
  <c r="E60" i="5" l="1"/>
  <c r="D70" i="6" s="1"/>
  <c r="D61" i="5"/>
  <c r="G60" i="5"/>
  <c r="D42" i="3"/>
  <c r="E41" i="3"/>
  <c r="J51" i="6" s="1"/>
  <c r="M51" i="6" s="1"/>
  <c r="N51" i="6" s="1"/>
  <c r="O51" i="6" s="1"/>
  <c r="J50" i="6"/>
  <c r="R40" i="6"/>
  <c r="Q40" i="6"/>
  <c r="O40" i="6"/>
  <c r="G31" i="5"/>
  <c r="E31" i="5"/>
  <c r="D41" i="6" s="1"/>
  <c r="M41" i="6" s="1"/>
  <c r="N41" i="6" s="1"/>
  <c r="D32" i="5"/>
  <c r="D62" i="5" l="1"/>
  <c r="E61" i="5"/>
  <c r="D71" i="6" s="1"/>
  <c r="G61" i="5"/>
  <c r="E42" i="3"/>
  <c r="J52" i="6" s="1"/>
  <c r="M52" i="6" s="1"/>
  <c r="N52" i="6" s="1"/>
  <c r="D43" i="3"/>
  <c r="R41" i="6"/>
  <c r="O41" i="6"/>
  <c r="Q41" i="6"/>
  <c r="G32" i="5"/>
  <c r="E32" i="5"/>
  <c r="D42" i="6" s="1"/>
  <c r="M42" i="6" s="1"/>
  <c r="N42" i="6" s="1"/>
  <c r="D63" i="5" l="1"/>
  <c r="E62" i="5"/>
  <c r="D72" i="6" s="1"/>
  <c r="G62" i="5"/>
  <c r="Q53" i="6"/>
  <c r="Q52" i="6"/>
  <c r="O52" i="6"/>
  <c r="D44" i="3"/>
  <c r="E43" i="3"/>
  <c r="J53" i="6" s="1"/>
  <c r="M53" i="6" s="1"/>
  <c r="R42" i="6"/>
  <c r="O42" i="6"/>
  <c r="Q42" i="6"/>
  <c r="D35" i="5"/>
  <c r="E33" i="5"/>
  <c r="D43" i="6" s="1"/>
  <c r="M43" i="6" s="1"/>
  <c r="N43" i="6" s="1"/>
  <c r="G33" i="5"/>
  <c r="E63" i="5" l="1"/>
  <c r="D73" i="6" s="1"/>
  <c r="D64" i="5"/>
  <c r="G63" i="5"/>
  <c r="E44" i="3"/>
  <c r="J54" i="6" s="1"/>
  <c r="M54" i="6" s="1"/>
  <c r="N54" i="6" s="1"/>
  <c r="D45" i="3"/>
  <c r="Q43" i="6"/>
  <c r="R43" i="6"/>
  <c r="O43" i="6"/>
  <c r="D37" i="5"/>
  <c r="G35" i="5"/>
  <c r="E35" i="5"/>
  <c r="D45" i="6" s="1"/>
  <c r="M45" i="6" s="1"/>
  <c r="N45" i="6" s="1"/>
  <c r="R52" i="6" s="1"/>
  <c r="E34" i="5"/>
  <c r="D44" i="6" s="1"/>
  <c r="G34" i="5"/>
  <c r="E64" i="5" l="1"/>
  <c r="D74" i="6" s="1"/>
  <c r="D65" i="5"/>
  <c r="G64" i="5"/>
  <c r="E45" i="3"/>
  <c r="J55" i="6" s="1"/>
  <c r="M55" i="6" s="1"/>
  <c r="N55" i="6" s="1"/>
  <c r="D46" i="3"/>
  <c r="R61" i="6"/>
  <c r="Q54" i="6"/>
  <c r="O54" i="6"/>
  <c r="G37" i="5"/>
  <c r="G38" i="5"/>
  <c r="M44" i="6"/>
  <c r="N44" i="6" s="1"/>
  <c r="R51" i="6" s="1"/>
  <c r="E37" i="5"/>
  <c r="D47" i="6" s="1"/>
  <c r="M47" i="6" s="1"/>
  <c r="N47" i="6" s="1"/>
  <c r="E36" i="5"/>
  <c r="D46" i="6" s="1"/>
  <c r="M46" i="6" s="1"/>
  <c r="N46" i="6" s="1"/>
  <c r="G36" i="5"/>
  <c r="E65" i="5" l="1"/>
  <c r="D75" i="6" s="1"/>
  <c r="D66" i="5"/>
  <c r="G65" i="5"/>
  <c r="E46" i="3"/>
  <c r="J56" i="6" s="1"/>
  <c r="M56" i="6" s="1"/>
  <c r="N56" i="6" s="1"/>
  <c r="O56" i="6" s="1"/>
  <c r="D47" i="3"/>
  <c r="O55" i="6"/>
  <c r="Q55" i="6"/>
  <c r="R54" i="6"/>
  <c r="O47" i="6"/>
  <c r="R47" i="6"/>
  <c r="Q47" i="6"/>
  <c r="R53" i="6"/>
  <c r="O46" i="6"/>
  <c r="Q46" i="6"/>
  <c r="R46" i="6"/>
  <c r="Q45" i="6"/>
  <c r="Q44" i="6"/>
  <c r="O45" i="6"/>
  <c r="R45" i="6"/>
  <c r="O44" i="6"/>
  <c r="R44" i="6"/>
  <c r="E38" i="5"/>
  <c r="D39" i="5"/>
  <c r="G66" i="5" l="1"/>
  <c r="E66" i="5"/>
  <c r="D76" i="6" s="1"/>
  <c r="Q56" i="6"/>
  <c r="D48" i="3"/>
  <c r="E47" i="3"/>
  <c r="J57" i="6" s="1"/>
  <c r="M57" i="6" s="1"/>
  <c r="N57" i="6" s="1"/>
  <c r="G39" i="5"/>
  <c r="G40" i="5"/>
  <c r="D48" i="6"/>
  <c r="M48" i="6" s="1"/>
  <c r="N48" i="6" s="1"/>
  <c r="E39" i="5"/>
  <c r="E40" i="5"/>
  <c r="D50" i="6" s="1"/>
  <c r="M50" i="6" s="1"/>
  <c r="N50" i="6" s="1"/>
  <c r="Q57" i="6" l="1"/>
  <c r="O57" i="6"/>
  <c r="E48" i="3"/>
  <c r="J58" i="6" s="1"/>
  <c r="M58" i="6" s="1"/>
  <c r="N58" i="6" s="1"/>
  <c r="D49" i="3"/>
  <c r="Q51" i="6"/>
  <c r="R57" i="6"/>
  <c r="Q48" i="6"/>
  <c r="O48" i="6"/>
  <c r="R55" i="6"/>
  <c r="R48" i="6"/>
  <c r="D49" i="6"/>
  <c r="M49" i="6" s="1"/>
  <c r="N49" i="6" s="1"/>
  <c r="R56" i="6" s="1"/>
  <c r="R50" i="6"/>
  <c r="O50" i="6"/>
  <c r="Q58" i="6" l="1"/>
  <c r="O58" i="6"/>
  <c r="R58" i="6"/>
  <c r="E49" i="3"/>
  <c r="J59" i="6" s="1"/>
  <c r="M59" i="6" s="1"/>
  <c r="N59" i="6" s="1"/>
  <c r="D50" i="3"/>
  <c r="Q49" i="6"/>
  <c r="O49" i="6"/>
  <c r="R49" i="6"/>
  <c r="Q50" i="6"/>
  <c r="D51" i="3" l="1"/>
  <c r="E50" i="3"/>
  <c r="J60" i="6" s="1"/>
  <c r="M60" i="6" s="1"/>
  <c r="N60" i="6" s="1"/>
  <c r="O59" i="6"/>
  <c r="R59" i="6"/>
  <c r="Q59" i="6"/>
  <c r="Q61" i="6" l="1"/>
  <c r="Q60" i="6"/>
  <c r="R60" i="6"/>
  <c r="O60" i="6"/>
  <c r="D52" i="3"/>
  <c r="E51" i="3"/>
  <c r="J61" i="6" s="1"/>
  <c r="M61" i="6" s="1"/>
  <c r="E52" i="3" l="1"/>
  <c r="J62" i="6" s="1"/>
  <c r="M62" i="6" s="1"/>
  <c r="N62" i="6" s="1"/>
  <c r="D53" i="3"/>
  <c r="E53" i="3" l="1"/>
  <c r="J63" i="6" s="1"/>
  <c r="M63" i="6" s="1"/>
  <c r="N63" i="6" s="1"/>
  <c r="D54" i="3"/>
  <c r="R62" i="6"/>
  <c r="O62" i="6"/>
  <c r="Q62" i="6"/>
  <c r="E54" i="3" l="1"/>
  <c r="J64" i="6" s="1"/>
  <c r="M64" i="6" s="1"/>
  <c r="Q64" i="6" s="1"/>
  <c r="D55" i="3"/>
  <c r="O63" i="6"/>
  <c r="R63" i="6"/>
  <c r="Q63" i="6"/>
  <c r="E55" i="3" l="1"/>
  <c r="J65" i="6" s="1"/>
  <c r="M65" i="6" s="1"/>
  <c r="N65" i="6" s="1"/>
  <c r="R72" i="6" s="1"/>
  <c r="D56" i="3"/>
  <c r="R64" i="6"/>
  <c r="O64" i="6"/>
  <c r="E56" i="3" l="1"/>
  <c r="J66" i="6" s="1"/>
  <c r="M66" i="6" s="1"/>
  <c r="N66" i="6" s="1"/>
  <c r="D57" i="3"/>
  <c r="Q65" i="6"/>
  <c r="O65" i="6"/>
  <c r="R65" i="6"/>
  <c r="E57" i="3" l="1"/>
  <c r="J67" i="6" s="1"/>
  <c r="M67" i="6" s="1"/>
  <c r="N67" i="6" s="1"/>
  <c r="R74" i="6" s="1"/>
  <c r="D58" i="3"/>
  <c r="O66" i="6"/>
  <c r="Q66" i="6"/>
  <c r="R66" i="6"/>
  <c r="E58" i="3" l="1"/>
  <c r="J68" i="6" s="1"/>
  <c r="M68" i="6" s="1"/>
  <c r="N68" i="6" s="1"/>
  <c r="R75" i="6" s="1"/>
  <c r="D59" i="3"/>
  <c r="O67" i="6"/>
  <c r="Q67" i="6"/>
  <c r="R67" i="6"/>
  <c r="E59" i="3" l="1"/>
  <c r="J69" i="6" s="1"/>
  <c r="M69" i="6" s="1"/>
  <c r="N69" i="6" s="1"/>
  <c r="D60" i="3"/>
  <c r="Q68" i="6"/>
  <c r="R68" i="6"/>
  <c r="O68" i="6"/>
  <c r="O69" i="6" l="1"/>
  <c r="Q69" i="6"/>
  <c r="R69" i="6"/>
  <c r="E60" i="3"/>
  <c r="D61" i="3"/>
  <c r="R70" i="6"/>
  <c r="O70" i="6"/>
  <c r="Q70" i="6"/>
  <c r="J70" i="6" l="1"/>
  <c r="M70" i="6" s="1"/>
  <c r="E61" i="3"/>
  <c r="D62" i="3"/>
  <c r="Q72" i="6"/>
  <c r="R71" i="6"/>
  <c r="O71" i="6"/>
  <c r="E62" i="10"/>
  <c r="E72" i="6" s="1"/>
  <c r="E63" i="10"/>
  <c r="E73" i="6" s="1"/>
  <c r="J71" i="6" l="1"/>
  <c r="M71" i="6" s="1"/>
  <c r="Q71" i="6" s="1"/>
  <c r="D63" i="3"/>
  <c r="E62" i="3"/>
  <c r="J72" i="6" s="1"/>
  <c r="F63" i="10"/>
  <c r="F62" i="10"/>
  <c r="F72" i="6" s="1"/>
  <c r="R73" i="6" l="1"/>
  <c r="F73" i="6"/>
  <c r="E63" i="3"/>
  <c r="J73" i="6" s="1"/>
  <c r="D64" i="3"/>
  <c r="M72" i="6"/>
  <c r="Q73" i="6"/>
  <c r="M73" i="6" l="1"/>
  <c r="E64" i="3"/>
  <c r="J74" i="6" s="1"/>
  <c r="M74" i="6" s="1"/>
  <c r="D65" i="3"/>
  <c r="E65" i="3" l="1"/>
  <c r="J75" i="6" s="1"/>
  <c r="M75" i="6" s="1"/>
  <c r="D66" i="3"/>
  <c r="E66" i="3" l="1"/>
  <c r="J76" i="6" s="1"/>
  <c r="M76" i="6" s="1"/>
  <c r="D67" i="3"/>
  <c r="Q76" i="6"/>
  <c r="O76" i="6"/>
  <c r="R76" i="6"/>
  <c r="D68" i="3" l="1"/>
  <c r="E67" i="3"/>
  <c r="J77" i="6" s="1"/>
  <c r="M77" i="6" s="1"/>
  <c r="D69" i="3" l="1"/>
  <c r="E68" i="3"/>
  <c r="J78" i="6" s="1"/>
  <c r="M78" i="6" s="1"/>
  <c r="E69" i="3" l="1"/>
  <c r="J79" i="6" s="1"/>
  <c r="M79" i="6" s="1"/>
  <c r="D70" i="3"/>
  <c r="E70" i="3" s="1"/>
  <c r="J80" i="6" s="1"/>
  <c r="M80" i="6" s="1"/>
  <c r="O79" i="6"/>
  <c r="Q79" i="6"/>
  <c r="R79" i="6"/>
  <c r="O80" i="6" l="1"/>
  <c r="R80" i="6"/>
  <c r="Q80" i="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Cordero, Evangelina (Catriel)</author>
  </authors>
  <commentList>
    <comment ref="C16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Cordero, Evangelina (Catriel):</t>
        </r>
        <r>
          <rPr>
            <sz val="9"/>
            <color indexed="81"/>
            <rFont val="Tahoma"/>
            <family val="2"/>
          </rPr>
          <t xml:space="preserve">
se adelanta 9% y adicional 4,2</t>
        </r>
      </text>
    </comment>
    <comment ref="C19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Cordero, Evangelina (Catriel):</t>
        </r>
        <r>
          <rPr>
            <sz val="9"/>
            <color indexed="81"/>
            <rFont val="Tahoma"/>
            <family val="2"/>
          </rPr>
          <t xml:space="preserve">
se adelanta 9 %</t>
        </r>
      </text>
    </comment>
  </commentList>
</comments>
</file>

<file path=xl/sharedStrings.xml><?xml version="1.0" encoding="utf-8"?>
<sst xmlns="http://schemas.openxmlformats.org/spreadsheetml/2006/main" count="430" uniqueCount="162">
  <si>
    <t>Valor</t>
  </si>
  <si>
    <t>IPIM</t>
  </si>
  <si>
    <t>Desde</t>
  </si>
  <si>
    <t>Hasta</t>
  </si>
  <si>
    <t>Índice</t>
  </si>
  <si>
    <t>Evol</t>
  </si>
  <si>
    <t>Base</t>
  </si>
  <si>
    <t>GO</t>
  </si>
  <si>
    <t>TC</t>
  </si>
  <si>
    <t>(n-1)</t>
  </si>
  <si>
    <t>n</t>
  </si>
  <si>
    <t>PROVISORIO DEL DÍA 05/10 - CAMBIAR AL DEL 31/10</t>
  </si>
  <si>
    <t>MO</t>
  </si>
  <si>
    <t>Tc</t>
  </si>
  <si>
    <t>Variación</t>
  </si>
  <si>
    <t>Fecha</t>
  </si>
  <si>
    <t>Tarifa</t>
  </si>
  <si>
    <t>Mes</t>
  </si>
  <si>
    <t>%</t>
  </si>
  <si>
    <t>Actualización</t>
  </si>
  <si>
    <t>Base (n-1)</t>
  </si>
  <si>
    <t xml:space="preserve">Petrolero de Neuquén, homologados por el Ministerio de trabajo, desde el </t>
  </si>
  <si>
    <t xml:space="preserve"> mes base hasta el mes correspondiente a la venta, o sea el mes "n".</t>
  </si>
  <si>
    <t>mes anterior (n-1)</t>
  </si>
  <si>
    <t>Grado de Afectación</t>
  </si>
  <si>
    <t>Ajuste por Fórmula</t>
  </si>
  <si>
    <t xml:space="preserve">(n-1) publicado por el Banco Nación           </t>
  </si>
  <si>
    <t>http://www.bna.com.ar/Personas</t>
  </si>
  <si>
    <t xml:space="preserve">de la venta (n-1). </t>
  </si>
  <si>
    <t>http://res1104.se.gob.ar/consultaprecios.eess.php</t>
  </si>
  <si>
    <t xml:space="preserve">Precios Servicio Tratamiento Químicos Bolland </t>
  </si>
  <si>
    <t>V</t>
  </si>
  <si>
    <t>Indice Vehículos</t>
  </si>
  <si>
    <t>http://www.acara.org.ar/</t>
  </si>
  <si>
    <t xml:space="preserve">1.-MO: Salarios: Se tomarán los incrementos salariales acordados con el Sindicato </t>
  </si>
  <si>
    <t xml:space="preserve">3.- GO:Combustibles: Precio del gas oil de YPF en Neuquén, del último día del </t>
  </si>
  <si>
    <t xml:space="preserve">4.- IPIM: Índice Precios Internos al por Mayor: El correspondiente al mes anterior </t>
  </si>
  <si>
    <t xml:space="preserve">5.-TC: Dólar: La cotización Divisa del tipo vendedor del último día hábil del mes anterior </t>
  </si>
  <si>
    <t xml:space="preserve">2-V: Inidce Vehicular: se toman los valores publicados por ACARA, desde el </t>
  </si>
  <si>
    <t>mes base n hasta el mes correspondiente.</t>
  </si>
  <si>
    <t>TC usada para cotizar</t>
  </si>
  <si>
    <t>Ford Ranger 
2.2 TDCi C/Doble 4x4 XL 6MT (125cv) (L16)</t>
  </si>
  <si>
    <t>Indice (composición vehicular)</t>
  </si>
  <si>
    <t>Si</t>
  </si>
  <si>
    <t>no</t>
  </si>
  <si>
    <t>Retroactivo</t>
  </si>
  <si>
    <t>Gatillo</t>
  </si>
  <si>
    <t>dia 21/01/2020</t>
  </si>
  <si>
    <t>si</t>
  </si>
  <si>
    <t>https://www.indec.gob.ar/indec/web/Nivel4-Tema-3-5-32</t>
  </si>
  <si>
    <t>SISTEMA DE INDICES DE PRECIOS MAYORISTAS (SIPM)</t>
  </si>
  <si>
    <t>Índice de Precios Internos al por Mayor (IPIM), base año 1993, periodo de referencia diciembre 2015=100</t>
  </si>
  <si>
    <t>Código</t>
  </si>
  <si>
    <t>Descripción</t>
  </si>
  <si>
    <t>2017</t>
  </si>
  <si>
    <t>2018</t>
  </si>
  <si>
    <t>2019*</t>
  </si>
  <si>
    <t>2020*</t>
  </si>
  <si>
    <t>Dic</t>
  </si>
  <si>
    <t>Ene</t>
  </si>
  <si>
    <t>Feb</t>
  </si>
  <si>
    <t>Mar</t>
  </si>
  <si>
    <t>Abr</t>
  </si>
  <si>
    <t>May</t>
  </si>
  <si>
    <t>Jun</t>
  </si>
  <si>
    <t>Jul</t>
  </si>
  <si>
    <t>Ago</t>
  </si>
  <si>
    <t>Sep</t>
  </si>
  <si>
    <t>Oct</t>
  </si>
  <si>
    <t>Nov</t>
  </si>
  <si>
    <t>Set</t>
  </si>
  <si>
    <t>Número índice</t>
  </si>
  <si>
    <t>Valor ponderado</t>
  </si>
  <si>
    <t>NG</t>
  </si>
  <si>
    <t>Nivel general</t>
  </si>
  <si>
    <t>Sep.</t>
  </si>
  <si>
    <t>El aumento del 12,25 % se aplicaría al 73 % del total, es decir el 27 % restante no estaría alcanzado, por el carácter no remunerativo del aumento</t>
  </si>
  <si>
    <t>Aumento MO septiembre</t>
  </si>
  <si>
    <t>2021*</t>
  </si>
  <si>
    <t>Fiat IVECO Tector 170 E28 4185 c/l</t>
  </si>
  <si>
    <t>Feb*</t>
  </si>
  <si>
    <t>correspondiente a paritaria 2021/2022</t>
  </si>
  <si>
    <t>mar</t>
  </si>
  <si>
    <t xml:space="preserve">correspondiente a paritaria 2021/2022 20 % + 10% por IPC acumulado </t>
  </si>
  <si>
    <t>abr</t>
  </si>
  <si>
    <t xml:space="preserve">correspondiente a paritaria 2022  10% </t>
  </si>
  <si>
    <t>may</t>
  </si>
  <si>
    <t xml:space="preserve">correspondiente a paritaria 2022  11% </t>
  </si>
  <si>
    <t>jun</t>
  </si>
  <si>
    <t>jul</t>
  </si>
  <si>
    <t>ago</t>
  </si>
  <si>
    <t>sep</t>
  </si>
  <si>
    <t>oct</t>
  </si>
  <si>
    <t>nov</t>
  </si>
  <si>
    <t>dic</t>
  </si>
  <si>
    <t>impacto mes anterior 10,44%</t>
  </si>
  <si>
    <t>ene</t>
  </si>
  <si>
    <t>feb</t>
  </si>
  <si>
    <t>Aumento REM</t>
  </si>
  <si>
    <t>Aumento Sume Expte. NO REM</t>
  </si>
  <si>
    <t>$Valor</t>
  </si>
  <si>
    <t>Cantidad</t>
  </si>
  <si>
    <t>Rellenadores</t>
  </si>
  <si>
    <t>REMUNERATIVO</t>
  </si>
  <si>
    <t>Básico</t>
  </si>
  <si>
    <t>M</t>
  </si>
  <si>
    <t>Turno A, B, Y</t>
  </si>
  <si>
    <t>B</t>
  </si>
  <si>
    <t>Zona</t>
  </si>
  <si>
    <t>Cantidad de Horas Nocturnas</t>
  </si>
  <si>
    <t>Cantidad de Hs. Viaje Norm</t>
  </si>
  <si>
    <t>Cantidad de Hs. Viaje Adicionales</t>
  </si>
  <si>
    <t>Antigüedad promedio</t>
  </si>
  <si>
    <t>Bono Paz Social</t>
  </si>
  <si>
    <t>Adicional Yacimiento</t>
  </si>
  <si>
    <t>Adicional Disponibilidad</t>
  </si>
  <si>
    <t>Suplemento Asistencia y Puntualidad Prorrateable</t>
  </si>
  <si>
    <t>Cantidad de Guardias Petroleras</t>
  </si>
  <si>
    <t>Cantidad de Horas 50% Diurnas</t>
  </si>
  <si>
    <t>Cantidad de Horas 50% Nocturnas</t>
  </si>
  <si>
    <t>Feriados
Horas al 100%</t>
  </si>
  <si>
    <t>Días en Campamento</t>
  </si>
  <si>
    <t>Presentismo</t>
  </si>
  <si>
    <t>Bruto Mensual Unitario</t>
  </si>
  <si>
    <t>Sueldo Conformado base de cálculo para horas normales y extras</t>
  </si>
  <si>
    <t>NO REMUNERATIVOS</t>
  </si>
  <si>
    <t>Viandas</t>
  </si>
  <si>
    <t>AUMENTOS S/ REM</t>
  </si>
  <si>
    <t>AUMENTOS S/ NO REM</t>
  </si>
  <si>
    <t>Asignación Vianda Complementaria</t>
  </si>
  <si>
    <t>Total NO REM</t>
  </si>
  <si>
    <t>Cargas Sociales Normales</t>
  </si>
  <si>
    <t>Cargas Sociales Diferenciadas</t>
  </si>
  <si>
    <t>ART</t>
  </si>
  <si>
    <t>Total Cargas Sociales</t>
  </si>
  <si>
    <t>COSTO SALARIAL</t>
  </si>
  <si>
    <t>SUMAS NORMALES</t>
  </si>
  <si>
    <t>SUMAS NO REM</t>
  </si>
  <si>
    <t>PP</t>
  </si>
  <si>
    <t>PETROLEROS</t>
  </si>
  <si>
    <t>Contribuciones Patronales</t>
  </si>
  <si>
    <t>Regimen nacional de la Seg. Social Dec. 814/01</t>
  </si>
  <si>
    <t>Régimen Nacional de obras sociales Ley 23660/61</t>
  </si>
  <si>
    <t>Deducción de IVA (Decreto 814/01) (resta)</t>
  </si>
  <si>
    <t>Otros</t>
  </si>
  <si>
    <t>Alicuota A.R.T. (Importe fijo considerado en fila 38)</t>
  </si>
  <si>
    <t>Seguro de vida obligatorio Dec. 1567/74</t>
  </si>
  <si>
    <t>Cuota solidaridad (solo petroleros)</t>
  </si>
  <si>
    <t>Resolución 633/18</t>
  </si>
  <si>
    <t>Contribución programa Sociocult JER</t>
  </si>
  <si>
    <t>Contribución Empresaria Camioneros</t>
  </si>
  <si>
    <t>Provisiones</t>
  </si>
  <si>
    <t>Aguinaldo</t>
  </si>
  <si>
    <t xml:space="preserve">Grossing Vacaciones </t>
  </si>
  <si>
    <t>Aguinaldo s/grossing vacaciones</t>
  </si>
  <si>
    <t>Feriados de personal</t>
  </si>
  <si>
    <t>Descalce SAC y Vacaciones</t>
  </si>
  <si>
    <t>Contribuciones s/3.1-3.2-3.3-3.4-3.5-3.8</t>
  </si>
  <si>
    <t>TOTAL</t>
  </si>
  <si>
    <t>ART SOBRE SUMAS NO REMUNERATIVAS</t>
  </si>
  <si>
    <t>REM</t>
  </si>
  <si>
    <t>NOREM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</si>
</sst>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43" formatCode="_-* #,##0.00_-;\-* #,##0.00_-;_-* &quot;-&quot;??_-;_-@_-"/>
    <numFmt numFmtId="164" formatCode="_ &quot;$&quot;\ * #,##0.00_ ;_ &quot;$&quot;\ * \-#,##0.00_ ;_ &quot;$&quot;\ * &quot;-&quot;??_ ;_ @_ "/>
    <numFmt numFmtId="165" formatCode="_ * #,##0.00_ ;_ * \-#,##0.00_ ;_ * &quot;-&quot;??_ ;_ @_ "/>
    <numFmt numFmtId="166" formatCode="0.0%"/>
    <numFmt numFmtId="167" formatCode="0.000"/>
    <numFmt numFmtId="168" formatCode="General_)"/>
    <numFmt numFmtId="169" formatCode="0.0"/>
    <numFmt numFmtId="170" formatCode="_-* #,##0.00\ _€_-;\-* #,##0.00\ _€_-;_-* &quot;-&quot;??\ _€_-;_-@_-"/>
  </numFmts>
  <fonts count="3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name val="Courier"/>
      <family val="3"/>
    </font>
    <font>
      <sz val="10"/>
      <name val="Arial"/>
      <family val="2"/>
    </font>
    <font>
      <u/>
      <sz val="9.5"/>
      <color indexed="12"/>
      <name val="Arial"/>
      <family val="2"/>
    </font>
    <font>
      <u/>
      <sz val="11"/>
      <color theme="10"/>
      <name val="Calibri"/>
      <family val="2"/>
      <scheme val="minor"/>
    </font>
    <font>
      <b/>
      <sz val="10"/>
      <name val="Tahoma"/>
      <family val="2"/>
    </font>
    <font>
      <b/>
      <u/>
      <sz val="12"/>
      <name val="Tahoma"/>
      <family val="2"/>
    </font>
    <font>
      <sz val="11"/>
      <color theme="2" tint="-0.249977111117893"/>
      <name val="Calibri"/>
      <family val="2"/>
      <scheme val="minor"/>
    </font>
    <font>
      <b/>
      <sz val="11"/>
      <color theme="2" tint="-0.249977111117893"/>
      <name val="Calibri"/>
      <family val="2"/>
      <scheme val="minor"/>
    </font>
    <font>
      <sz val="11"/>
      <color indexed="8"/>
      <name val="Calibri"/>
      <family val="2"/>
    </font>
    <font>
      <sz val="10"/>
      <color indexed="8"/>
      <name val="Arial"/>
      <family val="2"/>
    </font>
    <font>
      <sz val="10"/>
      <color indexed="9"/>
      <name val="Arial"/>
      <family val="2"/>
    </font>
    <font>
      <u/>
      <sz val="10"/>
      <color indexed="12"/>
      <name val="Arial"/>
      <family val="2"/>
    </font>
    <font>
      <sz val="10"/>
      <color theme="1"/>
      <name val="Arial"/>
      <family val="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b/>
      <sz val="8"/>
      <color indexed="8"/>
      <name val="Arial"/>
      <family val="2"/>
    </font>
    <font>
      <b/>
      <sz val="9"/>
      <color indexed="8"/>
      <name val="Arial"/>
      <family val="2"/>
    </font>
    <font>
      <sz val="8"/>
      <color indexed="8"/>
      <name val="Arial"/>
      <family val="2"/>
    </font>
    <font>
      <sz val="8"/>
      <name val="Arial"/>
      <family val="2"/>
    </font>
    <font>
      <sz val="8"/>
      <color theme="1"/>
      <name val="Arial"/>
      <family val="2"/>
    </font>
    <font>
      <b/>
      <sz val="11"/>
      <color indexed="8"/>
      <name val="Calibri"/>
      <family val="2"/>
    </font>
    <font>
      <b/>
      <sz val="8"/>
      <color theme="1"/>
      <name val="Arial"/>
      <family val="2"/>
    </font>
    <font>
      <sz val="11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8"/>
      <color rgb="FF000000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b/>
      <sz val="12"/>
      <name val="Arial"/>
      <family val="2"/>
    </font>
    <font>
      <sz val="8"/>
      <name val="Calibri"/>
      <family val="2"/>
      <scheme val="minor"/>
    </font>
  </fonts>
  <fills count="21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6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5" tint="0.59999389629810485"/>
        <bgColor rgb="FF000000"/>
      </patternFill>
    </fill>
    <fill>
      <patternFill patternType="solid">
        <fgColor rgb="FFFFC0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2" tint="-9.9978637043366805E-2"/>
        <bgColor indexed="64"/>
      </patternFill>
    </fill>
  </fills>
  <borders count="2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/>
      <top/>
      <bottom style="hair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14">
    <xf numFmtId="0" fontId="0" fillId="0" borderId="0"/>
    <xf numFmtId="165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168" fontId="5" fillId="0" borderId="0"/>
    <xf numFmtId="0" fontId="1" fillId="0" borderId="0"/>
    <xf numFmtId="0" fontId="7" fillId="0" borderId="0" applyNumberFormat="0" applyFill="0" applyBorder="0" applyAlignment="0" applyProtection="0">
      <alignment vertical="top"/>
      <protection locked="0"/>
    </xf>
    <xf numFmtId="0" fontId="6" fillId="0" borderId="0"/>
    <xf numFmtId="9" fontId="6" fillId="0" borderId="0" applyFont="0" applyFill="0" applyBorder="0" applyAlignment="0" applyProtection="0"/>
    <xf numFmtId="0" fontId="8" fillId="0" borderId="0" applyNumberFormat="0" applyFill="0" applyBorder="0" applyAlignment="0" applyProtection="0"/>
    <xf numFmtId="0" fontId="13" fillId="0" borderId="0"/>
    <xf numFmtId="0" fontId="1" fillId="0" borderId="0"/>
    <xf numFmtId="165" fontId="1" fillId="0" borderId="0" applyFont="0" applyFill="0" applyBorder="0" applyAlignment="0" applyProtection="0"/>
    <xf numFmtId="164" fontId="1" fillId="0" borderId="0" applyFont="0" applyFill="0" applyBorder="0" applyAlignment="0" applyProtection="0"/>
  </cellStyleXfs>
  <cellXfs count="252">
    <xf numFmtId="0" fontId="0" fillId="0" borderId="0" xfId="0"/>
    <xf numFmtId="2" fontId="0" fillId="0" borderId="0" xfId="0" applyNumberFormat="1"/>
    <xf numFmtId="14" fontId="0" fillId="0" borderId="0" xfId="0" applyNumberFormat="1"/>
    <xf numFmtId="10" fontId="0" fillId="0" borderId="0" xfId="2" applyNumberFormat="1" applyFont="1"/>
    <xf numFmtId="165" fontId="1" fillId="2" borderId="0" xfId="1" applyFont="1" applyFill="1"/>
    <xf numFmtId="0" fontId="3" fillId="0" borderId="0" xfId="0" applyFont="1"/>
    <xf numFmtId="0" fontId="2" fillId="3" borderId="0" xfId="0" applyFont="1" applyFill="1" applyAlignment="1">
      <alignment horizontal="center"/>
    </xf>
    <xf numFmtId="165" fontId="1" fillId="4" borderId="0" xfId="1" applyFont="1" applyFill="1"/>
    <xf numFmtId="4" fontId="0" fillId="0" borderId="0" xfId="0" applyNumberFormat="1"/>
    <xf numFmtId="2" fontId="1" fillId="2" borderId="0" xfId="1" applyNumberFormat="1" applyFont="1" applyFill="1"/>
    <xf numFmtId="14" fontId="0" fillId="4" borderId="0" xfId="0" applyNumberFormat="1" applyFill="1"/>
    <xf numFmtId="2" fontId="1" fillId="4" borderId="0" xfId="1" applyNumberFormat="1" applyFont="1" applyFill="1"/>
    <xf numFmtId="166" fontId="0" fillId="4" borderId="0" xfId="2" applyNumberFormat="1" applyFont="1" applyFill="1"/>
    <xf numFmtId="14" fontId="0" fillId="2" borderId="0" xfId="0" applyNumberFormat="1" applyFill="1"/>
    <xf numFmtId="4" fontId="0" fillId="2" borderId="0" xfId="0" applyNumberFormat="1" applyFill="1"/>
    <xf numFmtId="0" fontId="0" fillId="2" borderId="0" xfId="0" applyFill="1"/>
    <xf numFmtId="4" fontId="0" fillId="4" borderId="0" xfId="0" applyNumberFormat="1" applyFill="1"/>
    <xf numFmtId="2" fontId="0" fillId="4" borderId="0" xfId="0" applyNumberFormat="1" applyFill="1"/>
    <xf numFmtId="0" fontId="0" fillId="4" borderId="0" xfId="0" applyFill="1"/>
    <xf numFmtId="0" fontId="4" fillId="5" borderId="0" xfId="0" applyFont="1" applyFill="1"/>
    <xf numFmtId="9" fontId="0" fillId="0" borderId="0" xfId="2" applyFont="1"/>
    <xf numFmtId="17" fontId="0" fillId="0" borderId="0" xfId="0" applyNumberFormat="1"/>
    <xf numFmtId="164" fontId="0" fillId="0" borderId="0" xfId="3" applyFont="1"/>
    <xf numFmtId="0" fontId="0" fillId="0" borderId="1" xfId="0" applyBorder="1" applyAlignment="1">
      <alignment horizontal="center"/>
    </xf>
    <xf numFmtId="17" fontId="0" fillId="0" borderId="1" xfId="0" applyNumberFormat="1" applyBorder="1" applyAlignment="1">
      <alignment horizontal="center" vertical="center"/>
    </xf>
    <xf numFmtId="2" fontId="0" fillId="0" borderId="1" xfId="0" applyNumberFormat="1" applyBorder="1" applyAlignment="1">
      <alignment horizontal="center"/>
    </xf>
    <xf numFmtId="167" fontId="0" fillId="0" borderId="1" xfId="1" applyNumberFormat="1" applyFont="1" applyBorder="1" applyAlignment="1">
      <alignment horizontal="center"/>
    </xf>
    <xf numFmtId="167" fontId="0" fillId="0" borderId="1" xfId="0" applyNumberFormat="1" applyBorder="1" applyAlignment="1">
      <alignment horizontal="center"/>
    </xf>
    <xf numFmtId="0" fontId="0" fillId="6" borderId="1" xfId="0" applyFill="1" applyBorder="1" applyAlignment="1">
      <alignment horizontal="center"/>
    </xf>
    <xf numFmtId="167" fontId="0" fillId="6" borderId="3" xfId="0" applyNumberFormat="1" applyFill="1" applyBorder="1" applyAlignment="1">
      <alignment horizontal="center"/>
    </xf>
    <xf numFmtId="9" fontId="0" fillId="6" borderId="1" xfId="2" applyFont="1" applyFill="1" applyBorder="1" applyAlignment="1">
      <alignment horizontal="center" vertical="center"/>
    </xf>
    <xf numFmtId="4" fontId="0" fillId="6" borderId="3" xfId="0" applyNumberFormat="1" applyFill="1" applyBorder="1" applyAlignment="1">
      <alignment horizontal="center"/>
    </xf>
    <xf numFmtId="0" fontId="0" fillId="0" borderId="0" xfId="0" quotePrefix="1"/>
    <xf numFmtId="166" fontId="0" fillId="0" borderId="0" xfId="2" applyNumberFormat="1" applyFont="1"/>
    <xf numFmtId="10" fontId="0" fillId="0" borderId="0" xfId="0" applyNumberFormat="1"/>
    <xf numFmtId="10" fontId="0" fillId="4" borderId="0" xfId="0" applyNumberFormat="1" applyFill="1"/>
    <xf numFmtId="10" fontId="0" fillId="4" borderId="0" xfId="2" applyNumberFormat="1" applyFont="1" applyFill="1"/>
    <xf numFmtId="0" fontId="3" fillId="4" borderId="2" xfId="0" applyFont="1" applyFill="1" applyBorder="1"/>
    <xf numFmtId="17" fontId="3" fillId="4" borderId="3" xfId="0" applyNumberFormat="1" applyFont="1" applyFill="1" applyBorder="1" applyAlignment="1">
      <alignment horizontal="left"/>
    </xf>
    <xf numFmtId="0" fontId="0" fillId="0" borderId="5" xfId="0" applyBorder="1" applyAlignment="1">
      <alignment horizontal="center" vertical="center"/>
    </xf>
    <xf numFmtId="17" fontId="0" fillId="0" borderId="6" xfId="0" applyNumberFormat="1" applyBorder="1"/>
    <xf numFmtId="0" fontId="0" fillId="0" borderId="7" xfId="0" applyBorder="1"/>
    <xf numFmtId="17" fontId="3" fillId="4" borderId="1" xfId="0" applyNumberFormat="1" applyFont="1" applyFill="1" applyBorder="1" applyAlignment="1">
      <alignment horizontal="center" vertical="center"/>
    </xf>
    <xf numFmtId="167" fontId="3" fillId="4" borderId="1" xfId="0" applyNumberFormat="1" applyFont="1" applyFill="1" applyBorder="1" applyAlignment="1">
      <alignment horizontal="center"/>
    </xf>
    <xf numFmtId="167" fontId="3" fillId="4" borderId="1" xfId="1" applyNumberFormat="1" applyFont="1" applyFill="1" applyBorder="1" applyAlignment="1">
      <alignment horizontal="center"/>
    </xf>
    <xf numFmtId="2" fontId="3" fillId="4" borderId="1" xfId="0" applyNumberFormat="1" applyFont="1" applyFill="1" applyBorder="1" applyAlignment="1">
      <alignment horizontal="center"/>
    </xf>
    <xf numFmtId="166" fontId="3" fillId="4" borderId="1" xfId="2" applyNumberFormat="1" applyFont="1" applyFill="1" applyBorder="1" applyAlignment="1">
      <alignment horizontal="center"/>
    </xf>
    <xf numFmtId="0" fontId="10" fillId="7" borderId="0" xfId="0" applyFont="1" applyFill="1"/>
    <xf numFmtId="0" fontId="11" fillId="0" borderId="0" xfId="0" applyFont="1" applyAlignment="1">
      <alignment horizontal="left"/>
    </xf>
    <xf numFmtId="10" fontId="11" fillId="0" borderId="0" xfId="2" applyNumberFormat="1" applyFont="1" applyAlignment="1">
      <alignment horizontal="left"/>
    </xf>
    <xf numFmtId="0" fontId="12" fillId="0" borderId="0" xfId="0" applyFont="1" applyAlignment="1">
      <alignment horizontal="left"/>
    </xf>
    <xf numFmtId="0" fontId="0" fillId="0" borderId="0" xfId="0" applyAlignment="1">
      <alignment horizontal="right"/>
    </xf>
    <xf numFmtId="0" fontId="3" fillId="0" borderId="4" xfId="0" applyFont="1" applyBorder="1" applyAlignment="1">
      <alignment horizontal="center" vertical="center"/>
    </xf>
    <xf numFmtId="2" fontId="8" fillId="0" borderId="0" xfId="9" applyNumberFormat="1"/>
    <xf numFmtId="0" fontId="0" fillId="0" borderId="8" xfId="0" applyBorder="1" applyAlignment="1">
      <alignment horizontal="center" vertical="center"/>
    </xf>
    <xf numFmtId="0" fontId="0" fillId="0" borderId="9" xfId="0" applyBorder="1"/>
    <xf numFmtId="17" fontId="0" fillId="0" borderId="9" xfId="0" applyNumberFormat="1" applyBorder="1"/>
    <xf numFmtId="0" fontId="14" fillId="0" borderId="0" xfId="5" applyFont="1" applyAlignment="1">
      <alignment horizontal="center" vertical="center" wrapText="1"/>
    </xf>
    <xf numFmtId="17" fontId="14" fillId="0" borderId="1" xfId="10" applyNumberFormat="1" applyFont="1" applyBorder="1" applyAlignment="1">
      <alignment horizontal="center" vertical="center" wrapText="1"/>
    </xf>
    <xf numFmtId="3" fontId="6" fillId="0" borderId="1" xfId="10" applyNumberFormat="1" applyFont="1" applyBorder="1" applyAlignment="1">
      <alignment horizontal="center" vertical="center" wrapText="1"/>
    </xf>
    <xf numFmtId="1" fontId="3" fillId="4" borderId="1" xfId="1" applyNumberFormat="1" applyFont="1" applyFill="1" applyBorder="1" applyAlignment="1">
      <alignment horizontal="center"/>
    </xf>
    <xf numFmtId="167" fontId="1" fillId="0" borderId="1" xfId="1" applyNumberFormat="1" applyFont="1" applyFill="1" applyBorder="1" applyAlignment="1">
      <alignment horizontal="center"/>
    </xf>
    <xf numFmtId="1" fontId="0" fillId="0" borderId="1" xfId="0" applyNumberFormat="1" applyBorder="1" applyAlignment="1">
      <alignment horizontal="center"/>
    </xf>
    <xf numFmtId="3" fontId="17" fillId="0" borderId="1" xfId="10" applyNumberFormat="1" applyFont="1" applyBorder="1" applyAlignment="1" applyProtection="1">
      <alignment horizontal="center" vertical="center" wrapText="1"/>
      <protection locked="0"/>
    </xf>
    <xf numFmtId="0" fontId="2" fillId="3" borderId="0" xfId="0" applyFont="1" applyFill="1" applyAlignment="1">
      <alignment horizontal="center" vertical="center"/>
    </xf>
    <xf numFmtId="165" fontId="1" fillId="4" borderId="1" xfId="1" applyFont="1" applyFill="1" applyBorder="1"/>
    <xf numFmtId="165" fontId="1" fillId="0" borderId="1" xfId="1" applyFont="1" applyFill="1" applyBorder="1"/>
    <xf numFmtId="0" fontId="2" fillId="3" borderId="0" xfId="0" applyFont="1" applyFill="1" applyAlignment="1">
      <alignment horizontal="center" vertical="center" wrapText="1"/>
    </xf>
    <xf numFmtId="10" fontId="1" fillId="0" borderId="0" xfId="2" applyNumberFormat="1" applyFont="1"/>
    <xf numFmtId="165" fontId="1" fillId="0" borderId="0" xfId="1" applyFont="1" applyFill="1"/>
    <xf numFmtId="2" fontId="1" fillId="0" borderId="0" xfId="1" applyNumberFormat="1" applyFont="1" applyFill="1"/>
    <xf numFmtId="17" fontId="14" fillId="4" borderId="1" xfId="10" applyNumberFormat="1" applyFont="1" applyFill="1" applyBorder="1" applyAlignment="1">
      <alignment horizontal="center" vertical="center" wrapText="1"/>
    </xf>
    <xf numFmtId="3" fontId="17" fillId="4" borderId="1" xfId="10" applyNumberFormat="1" applyFont="1" applyFill="1" applyBorder="1" applyAlignment="1" applyProtection="1">
      <alignment horizontal="center" vertical="center" wrapText="1"/>
      <protection locked="0"/>
    </xf>
    <xf numFmtId="9" fontId="0" fillId="0" borderId="0" xfId="0" applyNumberFormat="1"/>
    <xf numFmtId="10" fontId="0" fillId="0" borderId="0" xfId="2" applyNumberFormat="1" applyFont="1" applyFill="1"/>
    <xf numFmtId="10" fontId="1" fillId="2" borderId="0" xfId="2" applyNumberFormat="1" applyFont="1" applyFill="1"/>
    <xf numFmtId="4" fontId="0" fillId="5" borderId="3" xfId="0" applyNumberFormat="1" applyFill="1" applyBorder="1" applyAlignment="1">
      <alignment horizontal="center"/>
    </xf>
    <xf numFmtId="4" fontId="3" fillId="0" borderId="9" xfId="0" applyNumberFormat="1" applyFont="1" applyBorder="1"/>
    <xf numFmtId="0" fontId="0" fillId="9" borderId="1" xfId="0" applyFill="1" applyBorder="1"/>
    <xf numFmtId="9" fontId="0" fillId="9" borderId="1" xfId="0" applyNumberFormat="1" applyFill="1" applyBorder="1"/>
    <xf numFmtId="4" fontId="0" fillId="9" borderId="1" xfId="0" applyNumberFormat="1" applyFill="1" applyBorder="1"/>
    <xf numFmtId="166" fontId="0" fillId="9" borderId="1" xfId="0" applyNumberFormat="1" applyFill="1" applyBorder="1"/>
    <xf numFmtId="166" fontId="0" fillId="0" borderId="0" xfId="0" applyNumberFormat="1"/>
    <xf numFmtId="14" fontId="0" fillId="10" borderId="0" xfId="0" applyNumberFormat="1" applyFill="1"/>
    <xf numFmtId="4" fontId="0" fillId="9" borderId="9" xfId="0" applyNumberFormat="1" applyFill="1" applyBorder="1"/>
    <xf numFmtId="169" fontId="20" fillId="0" borderId="0" xfId="0" applyNumberFormat="1" applyFont="1" applyAlignment="1">
      <alignment vertical="center"/>
    </xf>
    <xf numFmtId="0" fontId="8" fillId="0" borderId="0" xfId="9" applyAlignment="1">
      <alignment vertical="center"/>
    </xf>
    <xf numFmtId="0" fontId="8" fillId="0" borderId="0" xfId="9"/>
    <xf numFmtId="9" fontId="14" fillId="0" borderId="0" xfId="2" applyFont="1" applyAlignment="1" applyProtection="1">
      <alignment horizontal="center" vertical="center" wrapText="1"/>
    </xf>
    <xf numFmtId="10" fontId="14" fillId="0" borderId="0" xfId="5" applyNumberFormat="1" applyFont="1" applyAlignment="1">
      <alignment horizontal="center" vertical="center" wrapText="1"/>
    </xf>
    <xf numFmtId="9" fontId="14" fillId="0" borderId="0" xfId="5" applyNumberFormat="1" applyFont="1" applyAlignment="1">
      <alignment horizontal="center" vertical="center" wrapText="1"/>
    </xf>
    <xf numFmtId="0" fontId="21" fillId="0" borderId="0" xfId="0" applyFont="1"/>
    <xf numFmtId="0" fontId="22" fillId="0" borderId="0" xfId="0" applyFont="1"/>
    <xf numFmtId="0" fontId="22" fillId="0" borderId="0" xfId="0" applyFont="1" applyAlignment="1">
      <alignment horizontal="left"/>
    </xf>
    <xf numFmtId="49" fontId="22" fillId="0" borderId="12" xfId="0" applyNumberFormat="1" applyFont="1" applyBorder="1" applyAlignment="1">
      <alignment horizontal="center"/>
    </xf>
    <xf numFmtId="49" fontId="22" fillId="0" borderId="8" xfId="0" applyNumberFormat="1" applyFont="1" applyBorder="1" applyAlignment="1">
      <alignment horizontal="center"/>
    </xf>
    <xf numFmtId="49" fontId="22" fillId="0" borderId="8" xfId="0" applyNumberFormat="1" applyFont="1" applyBorder="1" applyAlignment="1">
      <alignment horizontal="center" vertical="center"/>
    </xf>
    <xf numFmtId="0" fontId="22" fillId="0" borderId="8" xfId="0" applyFont="1" applyBorder="1" applyAlignment="1">
      <alignment horizontal="center" vertical="center" wrapText="1"/>
    </xf>
    <xf numFmtId="0" fontId="13" fillId="0" borderId="0" xfId="0" applyFont="1"/>
    <xf numFmtId="0" fontId="23" fillId="7" borderId="9" xfId="7" applyFont="1" applyFill="1" applyBorder="1" applyAlignment="1">
      <alignment horizontal="center" vertical="center"/>
    </xf>
    <xf numFmtId="0" fontId="20" fillId="0" borderId="0" xfId="0" applyFont="1" applyAlignment="1">
      <alignment horizontal="center" vertical="center"/>
    </xf>
    <xf numFmtId="166" fontId="24" fillId="0" borderId="0" xfId="8" applyNumberFormat="1" applyFont="1"/>
    <xf numFmtId="0" fontId="22" fillId="5" borderId="0" xfId="0" applyFont="1" applyFill="1"/>
    <xf numFmtId="166" fontId="22" fillId="5" borderId="0" xfId="2" applyNumberFormat="1" applyFont="1" applyFill="1"/>
    <xf numFmtId="0" fontId="20" fillId="0" borderId="0" xfId="0" applyFont="1" applyAlignment="1">
      <alignment horizontal="left"/>
    </xf>
    <xf numFmtId="0" fontId="20" fillId="0" borderId="0" xfId="0" applyFont="1"/>
    <xf numFmtId="169" fontId="20" fillId="0" borderId="0" xfId="0" applyNumberFormat="1" applyFont="1"/>
    <xf numFmtId="0" fontId="25" fillId="0" borderId="0" xfId="0" applyFont="1"/>
    <xf numFmtId="169" fontId="22" fillId="0" borderId="0" xfId="0" applyNumberFormat="1" applyFont="1"/>
    <xf numFmtId="169" fontId="26" fillId="0" borderId="0" xfId="11" applyNumberFormat="1" applyFont="1"/>
    <xf numFmtId="0" fontId="0" fillId="0" borderId="0" xfId="0" applyAlignment="1">
      <alignment horizontal="left"/>
    </xf>
    <xf numFmtId="2" fontId="0" fillId="0" borderId="0" xfId="2" applyNumberFormat="1" applyFont="1"/>
    <xf numFmtId="9" fontId="0" fillId="5" borderId="0" xfId="0" applyNumberFormat="1" applyFill="1"/>
    <xf numFmtId="0" fontId="0" fillId="5" borderId="0" xfId="0" applyFill="1"/>
    <xf numFmtId="0" fontId="0" fillId="11" borderId="0" xfId="0" applyFill="1"/>
    <xf numFmtId="3" fontId="14" fillId="0" borderId="1" xfId="5" applyNumberFormat="1" applyFont="1" applyBorder="1" applyAlignment="1">
      <alignment horizontal="center" vertical="center" wrapText="1"/>
    </xf>
    <xf numFmtId="0" fontId="22" fillId="0" borderId="12" xfId="0" applyFont="1" applyBorder="1" applyAlignment="1">
      <alignment horizontal="center" vertical="center"/>
    </xf>
    <xf numFmtId="0" fontId="13" fillId="0" borderId="12" xfId="0" applyFont="1" applyBorder="1"/>
    <xf numFmtId="169" fontId="26" fillId="0" borderId="0" xfId="0" applyNumberFormat="1" applyFont="1"/>
    <xf numFmtId="3" fontId="14" fillId="2" borderId="1" xfId="5" applyNumberFormat="1" applyFont="1" applyFill="1" applyBorder="1" applyAlignment="1">
      <alignment horizontal="center" vertical="center" wrapText="1"/>
    </xf>
    <xf numFmtId="165" fontId="0" fillId="0" borderId="0" xfId="0" applyNumberFormat="1"/>
    <xf numFmtId="0" fontId="27" fillId="9" borderId="1" xfId="0" applyFont="1" applyFill="1" applyBorder="1"/>
    <xf numFmtId="0" fontId="23" fillId="12" borderId="9" xfId="0" applyFont="1" applyFill="1" applyBorder="1" applyAlignment="1">
      <alignment horizontal="center" vertical="center"/>
    </xf>
    <xf numFmtId="0" fontId="29" fillId="0" borderId="0" xfId="0" applyFont="1"/>
    <xf numFmtId="167" fontId="0" fillId="0" borderId="0" xfId="0" applyNumberFormat="1"/>
    <xf numFmtId="0" fontId="23" fillId="13" borderId="9" xfId="0" applyFont="1" applyFill="1" applyBorder="1" applyAlignment="1">
      <alignment horizontal="center" vertical="center"/>
    </xf>
    <xf numFmtId="0" fontId="23" fillId="12" borderId="3" xfId="0" applyFont="1" applyFill="1" applyBorder="1" applyAlignment="1">
      <alignment horizontal="center" vertical="center"/>
    </xf>
    <xf numFmtId="0" fontId="27" fillId="14" borderId="0" xfId="0" applyFont="1" applyFill="1"/>
    <xf numFmtId="0" fontId="27" fillId="2" borderId="0" xfId="0" applyFont="1" applyFill="1"/>
    <xf numFmtId="0" fontId="29" fillId="0" borderId="1" xfId="0" applyFont="1" applyBorder="1"/>
    <xf numFmtId="169" fontId="0" fillId="0" borderId="0" xfId="0" applyNumberFormat="1"/>
    <xf numFmtId="0" fontId="29" fillId="0" borderId="1" xfId="0" applyFont="1" applyFill="1" applyBorder="1"/>
    <xf numFmtId="0" fontId="28" fillId="0" borderId="0" xfId="0" applyFont="1"/>
    <xf numFmtId="0" fontId="0" fillId="0" borderId="0" xfId="0" applyBorder="1"/>
    <xf numFmtId="0" fontId="0" fillId="0" borderId="0" xfId="0" applyFill="1" applyBorder="1"/>
    <xf numFmtId="10" fontId="11" fillId="0" borderId="0" xfId="0" applyNumberFormat="1" applyFont="1" applyAlignment="1">
      <alignment horizontal="left"/>
    </xf>
    <xf numFmtId="4" fontId="0" fillId="0" borderId="0" xfId="0" applyNumberFormat="1"/>
    <xf numFmtId="0" fontId="25" fillId="2" borderId="1" xfId="0" applyFont="1" applyFill="1" applyBorder="1"/>
    <xf numFmtId="2" fontId="28" fillId="0" borderId="0" xfId="0" applyNumberFormat="1" applyFont="1" applyFill="1" applyBorder="1"/>
    <xf numFmtId="17" fontId="0" fillId="15" borderId="1" xfId="0" applyNumberFormat="1" applyFill="1" applyBorder="1"/>
    <xf numFmtId="0" fontId="3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0" fillId="0" borderId="17" xfId="0" applyBorder="1"/>
    <xf numFmtId="0" fontId="0" fillId="0" borderId="17" xfId="0" applyBorder="1" applyAlignment="1">
      <alignment horizontal="center" vertical="center"/>
    </xf>
    <xf numFmtId="43" fontId="0" fillId="0" borderId="17" xfId="0" applyNumberFormat="1" applyBorder="1" applyAlignment="1">
      <alignment horizontal="center" vertical="center"/>
    </xf>
    <xf numFmtId="0" fontId="0" fillId="0" borderId="18" xfId="0" applyBorder="1"/>
    <xf numFmtId="0" fontId="0" fillId="0" borderId="18" xfId="0" applyBorder="1" applyAlignment="1">
      <alignment horizontal="center" vertical="center"/>
    </xf>
    <xf numFmtId="9" fontId="0" fillId="0" borderId="18" xfId="0" applyNumberFormat="1" applyBorder="1" applyAlignment="1">
      <alignment horizontal="center" vertical="center"/>
    </xf>
    <xf numFmtId="43" fontId="0" fillId="0" borderId="18" xfId="0" applyNumberFormat="1" applyBorder="1" applyAlignment="1">
      <alignment horizontal="center" vertical="center"/>
    </xf>
    <xf numFmtId="9" fontId="0" fillId="14" borderId="18" xfId="0" applyNumberFormat="1" applyFill="1" applyBorder="1" applyAlignment="1">
      <alignment horizontal="center" vertical="center"/>
    </xf>
    <xf numFmtId="1" fontId="0" fillId="0" borderId="18" xfId="0" applyNumberFormat="1" applyBorder="1" applyAlignment="1">
      <alignment horizontal="center" vertical="center"/>
    </xf>
    <xf numFmtId="2" fontId="0" fillId="0" borderId="18" xfId="0" applyNumberFormat="1" applyBorder="1" applyAlignment="1">
      <alignment horizontal="center" vertical="center"/>
    </xf>
    <xf numFmtId="10" fontId="0" fillId="0" borderId="18" xfId="2" applyNumberFormat="1" applyFont="1" applyBorder="1" applyAlignment="1">
      <alignment horizontal="center" vertical="center"/>
    </xf>
    <xf numFmtId="0" fontId="0" fillId="0" borderId="19" xfId="0" applyBorder="1"/>
    <xf numFmtId="43" fontId="0" fillId="0" borderId="19" xfId="0" applyNumberFormat="1" applyBorder="1" applyAlignment="1">
      <alignment horizontal="center" vertical="center"/>
    </xf>
    <xf numFmtId="9" fontId="0" fillId="0" borderId="19" xfId="0" applyNumberFormat="1" applyBorder="1" applyAlignment="1">
      <alignment horizontal="center" vertical="center"/>
    </xf>
    <xf numFmtId="0" fontId="3" fillId="6" borderId="1" xfId="0" applyFont="1" applyFill="1" applyBorder="1"/>
    <xf numFmtId="0" fontId="3" fillId="6" borderId="1" xfId="0" applyFont="1" applyFill="1" applyBorder="1" applyAlignment="1">
      <alignment horizontal="center" vertical="center"/>
    </xf>
    <xf numFmtId="43" fontId="3" fillId="6" borderId="1" xfId="0" applyNumberFormat="1" applyFont="1" applyFill="1" applyBorder="1" applyAlignment="1">
      <alignment horizontal="center" vertical="center"/>
    </xf>
    <xf numFmtId="170" fontId="0" fillId="0" borderId="0" xfId="0" applyNumberFormat="1"/>
    <xf numFmtId="0" fontId="0" fillId="0" borderId="0" xfId="0" applyAlignment="1">
      <alignment horizontal="center" vertical="center"/>
    </xf>
    <xf numFmtId="43" fontId="0" fillId="0" borderId="0" xfId="0" applyNumberFormat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/>
    </xf>
    <xf numFmtId="43" fontId="0" fillId="0" borderId="1" xfId="0" applyNumberFormat="1" applyBorder="1" applyAlignment="1">
      <alignment vertical="center"/>
    </xf>
    <xf numFmtId="10" fontId="0" fillId="0" borderId="19" xfId="0" applyNumberFormat="1" applyBorder="1" applyAlignment="1">
      <alignment horizontal="center" vertical="center"/>
    </xf>
    <xf numFmtId="0" fontId="0" fillId="0" borderId="20" xfId="0" applyBorder="1"/>
    <xf numFmtId="43" fontId="0" fillId="14" borderId="20" xfId="0" applyNumberFormat="1" applyFill="1" applyBorder="1" applyAlignment="1">
      <alignment horizontal="center" vertical="center"/>
    </xf>
    <xf numFmtId="2" fontId="0" fillId="0" borderId="20" xfId="0" applyNumberFormat="1" applyBorder="1" applyAlignment="1">
      <alignment horizontal="center" vertical="center"/>
    </xf>
    <xf numFmtId="43" fontId="0" fillId="0" borderId="20" xfId="0" applyNumberFormat="1" applyBorder="1" applyAlignment="1">
      <alignment horizontal="center" vertical="center"/>
    </xf>
    <xf numFmtId="10" fontId="0" fillId="0" borderId="17" xfId="0" applyNumberFormat="1" applyBorder="1" applyAlignment="1">
      <alignment horizontal="center" vertical="center"/>
    </xf>
    <xf numFmtId="10" fontId="0" fillId="0" borderId="18" xfId="0" applyNumberFormat="1" applyBorder="1" applyAlignment="1">
      <alignment horizontal="center" vertical="center"/>
    </xf>
    <xf numFmtId="10" fontId="0" fillId="0" borderId="20" xfId="0" applyNumberFormat="1" applyBorder="1" applyAlignment="1">
      <alignment horizontal="center" vertical="center"/>
    </xf>
    <xf numFmtId="43" fontId="3" fillId="6" borderId="1" xfId="0" applyNumberFormat="1" applyFont="1" applyFill="1" applyBorder="1"/>
    <xf numFmtId="0" fontId="3" fillId="16" borderId="10" xfId="0" applyFont="1" applyFill="1" applyBorder="1"/>
    <xf numFmtId="0" fontId="3" fillId="16" borderId="12" xfId="0" applyFont="1" applyFill="1" applyBorder="1"/>
    <xf numFmtId="0" fontId="3" fillId="16" borderId="12" xfId="0" applyFont="1" applyFill="1" applyBorder="1" applyAlignment="1">
      <alignment horizontal="center" vertical="center"/>
    </xf>
    <xf numFmtId="43" fontId="3" fillId="16" borderId="1" xfId="0" applyNumberFormat="1" applyFont="1" applyFill="1" applyBorder="1"/>
    <xf numFmtId="10" fontId="0" fillId="17" borderId="1" xfId="0" applyNumberFormat="1" applyFill="1" applyBorder="1"/>
    <xf numFmtId="0" fontId="0" fillId="0" borderId="0" xfId="0" applyAlignment="1">
      <alignment horizontal="center"/>
    </xf>
    <xf numFmtId="10" fontId="0" fillId="0" borderId="1" xfId="0" applyNumberFormat="1" applyBorder="1" applyAlignment="1">
      <alignment horizontal="center" vertical="center"/>
    </xf>
    <xf numFmtId="0" fontId="0" fillId="0" borderId="9" xfId="0" applyBorder="1" applyAlignment="1">
      <alignment horizontal="center"/>
    </xf>
    <xf numFmtId="0" fontId="30" fillId="0" borderId="9" xfId="0" applyFont="1" applyBorder="1"/>
    <xf numFmtId="0" fontId="30" fillId="0" borderId="13" xfId="0" applyFont="1" applyBorder="1"/>
    <xf numFmtId="0" fontId="32" fillId="18" borderId="9" xfId="0" applyFont="1" applyFill="1" applyBorder="1"/>
    <xf numFmtId="10" fontId="32" fillId="18" borderId="6" xfId="0" applyNumberFormat="1" applyFont="1" applyFill="1" applyBorder="1"/>
    <xf numFmtId="10" fontId="32" fillId="18" borderId="7" xfId="0" applyNumberFormat="1" applyFont="1" applyFill="1" applyBorder="1"/>
    <xf numFmtId="0" fontId="30" fillId="0" borderId="0" xfId="0" applyFont="1"/>
    <xf numFmtId="0" fontId="30" fillId="0" borderId="21" xfId="0" applyFont="1" applyBorder="1" applyProtection="1">
      <protection locked="0"/>
    </xf>
    <xf numFmtId="10" fontId="30" fillId="19" borderId="22" xfId="0" applyNumberFormat="1" applyFont="1" applyFill="1" applyBorder="1" applyProtection="1">
      <protection locked="0"/>
    </xf>
    <xf numFmtId="0" fontId="30" fillId="0" borderId="23" xfId="0" applyFont="1" applyBorder="1" applyProtection="1">
      <protection locked="0"/>
    </xf>
    <xf numFmtId="0" fontId="30" fillId="0" borderId="13" xfId="0" applyFont="1" applyBorder="1" applyProtection="1">
      <protection locked="0"/>
    </xf>
    <xf numFmtId="0" fontId="30" fillId="0" borderId="24" xfId="0" applyFont="1" applyBorder="1" applyProtection="1">
      <protection locked="0"/>
    </xf>
    <xf numFmtId="10" fontId="30" fillId="19" borderId="25" xfId="0" applyNumberFormat="1" applyFont="1" applyFill="1" applyBorder="1" applyProtection="1">
      <protection locked="0"/>
    </xf>
    <xf numFmtId="0" fontId="30" fillId="0" borderId="26" xfId="0" applyFont="1" applyBorder="1" applyProtection="1">
      <protection locked="0"/>
    </xf>
    <xf numFmtId="0" fontId="30" fillId="0" borderId="26" xfId="0" applyFont="1" applyBorder="1" applyAlignment="1" applyProtection="1">
      <alignment horizontal="left"/>
      <protection locked="0"/>
    </xf>
    <xf numFmtId="0" fontId="32" fillId="18" borderId="12" xfId="0" applyFont="1" applyFill="1" applyBorder="1"/>
    <xf numFmtId="10" fontId="32" fillId="18" borderId="10" xfId="0" applyNumberFormat="1" applyFont="1" applyFill="1" applyBorder="1"/>
    <xf numFmtId="10" fontId="32" fillId="18" borderId="11" xfId="0" applyNumberFormat="1" applyFont="1" applyFill="1" applyBorder="1"/>
    <xf numFmtId="0" fontId="30" fillId="0" borderId="0" xfId="0" applyFont="1" applyProtection="1">
      <protection locked="0"/>
    </xf>
    <xf numFmtId="0" fontId="30" fillId="0" borderId="26" xfId="0" applyFont="1" applyBorder="1" applyAlignment="1">
      <alignment horizontal="left"/>
    </xf>
    <xf numFmtId="10" fontId="30" fillId="20" borderId="25" xfId="0" applyNumberFormat="1" applyFont="1" applyFill="1" applyBorder="1" applyProtection="1">
      <protection locked="0"/>
    </xf>
    <xf numFmtId="0" fontId="0" fillId="0" borderId="1" xfId="0" applyBorder="1"/>
    <xf numFmtId="10" fontId="30" fillId="19" borderId="1" xfId="0" applyNumberFormat="1" applyFont="1" applyFill="1" applyBorder="1" applyProtection="1">
      <protection locked="0"/>
    </xf>
    <xf numFmtId="0" fontId="29" fillId="0" borderId="0" xfId="0" applyFont="1" applyFill="1" applyBorder="1"/>
    <xf numFmtId="9" fontId="1" fillId="2" borderId="0" xfId="2" applyFont="1" applyFill="1"/>
    <xf numFmtId="17" fontId="0" fillId="0" borderId="10" xfId="0" applyNumberFormat="1" applyBorder="1" applyAlignment="1">
      <alignment horizontal="center" vertical="center"/>
    </xf>
    <xf numFmtId="167" fontId="0" fillId="6" borderId="1" xfId="0" applyNumberFormat="1" applyFill="1" applyBorder="1" applyAlignment="1">
      <alignment horizontal="center"/>
    </xf>
    <xf numFmtId="4" fontId="0" fillId="6" borderId="1" xfId="0" applyNumberFormat="1" applyFill="1" applyBorder="1" applyAlignment="1">
      <alignment horizontal="center"/>
    </xf>
    <xf numFmtId="43" fontId="0" fillId="0" borderId="0" xfId="0" applyNumberFormat="1"/>
    <xf numFmtId="17" fontId="0" fillId="4" borderId="0" xfId="0" applyNumberFormat="1" applyFill="1"/>
    <xf numFmtId="0" fontId="0" fillId="9" borderId="1" xfId="0" applyFill="1" applyBorder="1" applyAlignment="1">
      <alignment horizontal="center"/>
    </xf>
    <xf numFmtId="0" fontId="9" fillId="0" borderId="0" xfId="0" applyFont="1" applyAlignment="1">
      <alignment horizontal="left"/>
    </xf>
    <xf numFmtId="0" fontId="3" fillId="4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3" fillId="4" borderId="10" xfId="0" applyFont="1" applyFill="1" applyBorder="1" applyAlignment="1">
      <alignment horizontal="center"/>
    </xf>
    <xf numFmtId="0" fontId="3" fillId="4" borderId="11" xfId="0" applyFont="1" applyFill="1" applyBorder="1" applyAlignment="1">
      <alignment horizontal="center"/>
    </xf>
    <xf numFmtId="0" fontId="14" fillId="0" borderId="2" xfId="10" applyFont="1" applyBorder="1" applyAlignment="1">
      <alignment horizontal="center" vertical="center" wrapText="1"/>
    </xf>
    <xf numFmtId="0" fontId="14" fillId="0" borderId="13" xfId="10" applyFont="1" applyBorder="1" applyAlignment="1">
      <alignment horizontal="center" vertical="center" wrapText="1"/>
    </xf>
    <xf numFmtId="0" fontId="14" fillId="0" borderId="3" xfId="10" applyFont="1" applyBorder="1" applyAlignment="1">
      <alignment horizontal="center" vertical="center" wrapText="1"/>
    </xf>
    <xf numFmtId="0" fontId="15" fillId="8" borderId="10" xfId="10" applyFont="1" applyFill="1" applyBorder="1" applyAlignment="1">
      <alignment horizontal="center" vertical="center" wrapText="1"/>
    </xf>
    <xf numFmtId="0" fontId="15" fillId="8" borderId="12" xfId="10" applyFont="1" applyFill="1" applyBorder="1" applyAlignment="1">
      <alignment horizontal="center" vertical="center" wrapText="1"/>
    </xf>
    <xf numFmtId="0" fontId="8" fillId="8" borderId="10" xfId="9" applyFill="1" applyBorder="1" applyAlignment="1" applyProtection="1">
      <alignment horizontal="center" vertical="center" wrapText="1"/>
    </xf>
    <xf numFmtId="0" fontId="16" fillId="8" borderId="12" xfId="6" applyFont="1" applyFill="1" applyBorder="1" applyAlignment="1" applyProtection="1">
      <alignment horizontal="center" vertical="center" wrapText="1"/>
    </xf>
    <xf numFmtId="0" fontId="31" fillId="18" borderId="10" xfId="0" applyFont="1" applyFill="1" applyBorder="1" applyAlignment="1">
      <alignment horizontal="center"/>
    </xf>
    <xf numFmtId="0" fontId="31" fillId="18" borderId="11" xfId="0" applyFont="1" applyFill="1" applyBorder="1" applyAlignment="1">
      <alignment horizontal="center"/>
    </xf>
    <xf numFmtId="0" fontId="3" fillId="0" borderId="17" xfId="0" applyFont="1" applyBorder="1" applyAlignment="1">
      <alignment horizontal="center" vertical="center"/>
    </xf>
    <xf numFmtId="0" fontId="3" fillId="0" borderId="18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22" fillId="0" borderId="10" xfId="0" applyFont="1" applyBorder="1" applyAlignment="1">
      <alignment horizontal="center" vertical="center"/>
    </xf>
    <xf numFmtId="0" fontId="22" fillId="0" borderId="12" xfId="0" applyFont="1" applyBorder="1" applyAlignment="1">
      <alignment horizontal="center" vertical="center"/>
    </xf>
    <xf numFmtId="0" fontId="22" fillId="0" borderId="11" xfId="0" applyFont="1" applyBorder="1" applyAlignment="1">
      <alignment horizontal="center" vertical="center"/>
    </xf>
    <xf numFmtId="0" fontId="28" fillId="0" borderId="8" xfId="0" applyFont="1" applyBorder="1"/>
    <xf numFmtId="49" fontId="22" fillId="0" borderId="12" xfId="0" applyNumberFormat="1" applyFont="1" applyBorder="1" applyAlignment="1">
      <alignment horizontal="center" vertical="center"/>
    </xf>
    <xf numFmtId="17" fontId="22" fillId="0" borderId="8" xfId="0" applyNumberFormat="1" applyFont="1" applyBorder="1" applyAlignment="1">
      <alignment horizontal="center"/>
    </xf>
    <xf numFmtId="0" fontId="22" fillId="0" borderId="12" xfId="0" applyFont="1" applyBorder="1" applyAlignment="1">
      <alignment horizontal="center" vertical="center" wrapText="1"/>
    </xf>
    <xf numFmtId="49" fontId="22" fillId="0" borderId="12" xfId="0" applyNumberFormat="1" applyFont="1" applyBorder="1" applyAlignment="1">
      <alignment horizontal="center"/>
    </xf>
    <xf numFmtId="0" fontId="0" fillId="0" borderId="16" xfId="0" applyBorder="1" applyAlignment="1">
      <alignment horizontal="center"/>
    </xf>
    <xf numFmtId="0" fontId="22" fillId="0" borderId="27" xfId="0" applyFont="1" applyBorder="1" applyAlignment="1">
      <alignment horizontal="center" vertical="center"/>
    </xf>
    <xf numFmtId="0" fontId="13" fillId="0" borderId="14" xfId="0" applyFont="1" applyBorder="1" applyAlignment="1">
      <alignment horizontal="center"/>
    </xf>
    <xf numFmtId="0" fontId="13" fillId="0" borderId="16" xfId="0" applyFont="1" applyBorder="1" applyAlignment="1">
      <alignment horizontal="center"/>
    </xf>
    <xf numFmtId="0" fontId="13" fillId="0" borderId="15" xfId="0" applyFont="1" applyBorder="1" applyAlignment="1">
      <alignment horizontal="center"/>
    </xf>
    <xf numFmtId="0" fontId="22" fillId="0" borderId="8" xfId="0" applyFont="1" applyBorder="1" applyAlignment="1">
      <alignment horizontal="center" vertical="center"/>
    </xf>
    <xf numFmtId="0" fontId="22" fillId="0" borderId="9" xfId="0" applyFont="1" applyBorder="1" applyAlignment="1">
      <alignment horizontal="center" vertical="center"/>
    </xf>
  </cellXfs>
  <cellStyles count="14">
    <cellStyle name="Hipervínculo" xfId="9" builtinId="8"/>
    <cellStyle name="Hipervínculo 2" xfId="6" xr:uid="{00000000-0005-0000-0000-000001000000}"/>
    <cellStyle name="Millares" xfId="1" builtinId="3"/>
    <cellStyle name="Millares 2" xfId="12" xr:uid="{00000000-0005-0000-0000-000003000000}"/>
    <cellStyle name="Moneda" xfId="3" builtinId="4"/>
    <cellStyle name="Moneda 2" xfId="13" xr:uid="{00000000-0005-0000-0000-000005000000}"/>
    <cellStyle name="Normal" xfId="0" builtinId="0"/>
    <cellStyle name="Normal 2 2" xfId="7" xr:uid="{00000000-0005-0000-0000-000007000000}"/>
    <cellStyle name="Normal 33" xfId="11" xr:uid="{00000000-0005-0000-0000-000008000000}"/>
    <cellStyle name="Normal 4 3" xfId="5" xr:uid="{00000000-0005-0000-0000-000009000000}"/>
    <cellStyle name="Normal 7 2" xfId="4" xr:uid="{00000000-0005-0000-0000-00000A000000}"/>
    <cellStyle name="Normal_Precio equipos insumos_1" xfId="10" xr:uid="{00000000-0005-0000-0000-00000B000000}"/>
    <cellStyle name="Porcentaje" xfId="2" builtinId="5"/>
    <cellStyle name="Porcentaje 2" xfId="8" xr:uid="{00000000-0005-0000-0000-00000D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externalLink" Target="externalLinks/externalLink18.xml"/><Relationship Id="rId21" Type="http://schemas.openxmlformats.org/officeDocument/2006/relationships/externalLink" Target="externalLinks/externalLink13.xml"/><Relationship Id="rId42" Type="http://schemas.openxmlformats.org/officeDocument/2006/relationships/externalLink" Target="externalLinks/externalLink34.xml"/><Relationship Id="rId47" Type="http://schemas.openxmlformats.org/officeDocument/2006/relationships/externalLink" Target="externalLinks/externalLink39.xml"/><Relationship Id="rId63" Type="http://schemas.openxmlformats.org/officeDocument/2006/relationships/externalLink" Target="externalLinks/externalLink55.xml"/><Relationship Id="rId68" Type="http://schemas.openxmlformats.org/officeDocument/2006/relationships/externalLink" Target="externalLinks/externalLink60.xml"/><Relationship Id="rId84" Type="http://schemas.openxmlformats.org/officeDocument/2006/relationships/customXml" Target="../customXml/item1.xml"/><Relationship Id="rId16" Type="http://schemas.openxmlformats.org/officeDocument/2006/relationships/externalLink" Target="externalLinks/externalLink8.xml"/><Relationship Id="rId11" Type="http://schemas.openxmlformats.org/officeDocument/2006/relationships/externalLink" Target="externalLinks/externalLink3.xml"/><Relationship Id="rId32" Type="http://schemas.openxmlformats.org/officeDocument/2006/relationships/externalLink" Target="externalLinks/externalLink24.xml"/><Relationship Id="rId37" Type="http://schemas.openxmlformats.org/officeDocument/2006/relationships/externalLink" Target="externalLinks/externalLink29.xml"/><Relationship Id="rId53" Type="http://schemas.openxmlformats.org/officeDocument/2006/relationships/externalLink" Target="externalLinks/externalLink45.xml"/><Relationship Id="rId58" Type="http://schemas.openxmlformats.org/officeDocument/2006/relationships/externalLink" Target="externalLinks/externalLink50.xml"/><Relationship Id="rId74" Type="http://schemas.openxmlformats.org/officeDocument/2006/relationships/externalLink" Target="externalLinks/externalLink66.xml"/><Relationship Id="rId79" Type="http://schemas.openxmlformats.org/officeDocument/2006/relationships/externalLink" Target="externalLinks/externalLink71.xml"/><Relationship Id="rId5" Type="http://schemas.openxmlformats.org/officeDocument/2006/relationships/worksheet" Target="worksheets/sheet5.xml"/><Relationship Id="rId19" Type="http://schemas.openxmlformats.org/officeDocument/2006/relationships/externalLink" Target="externalLinks/externalLink11.xml"/><Relationship Id="rId14" Type="http://schemas.openxmlformats.org/officeDocument/2006/relationships/externalLink" Target="externalLinks/externalLink6.xml"/><Relationship Id="rId22" Type="http://schemas.openxmlformats.org/officeDocument/2006/relationships/externalLink" Target="externalLinks/externalLink14.xml"/><Relationship Id="rId27" Type="http://schemas.openxmlformats.org/officeDocument/2006/relationships/externalLink" Target="externalLinks/externalLink19.xml"/><Relationship Id="rId30" Type="http://schemas.openxmlformats.org/officeDocument/2006/relationships/externalLink" Target="externalLinks/externalLink22.xml"/><Relationship Id="rId35" Type="http://schemas.openxmlformats.org/officeDocument/2006/relationships/externalLink" Target="externalLinks/externalLink27.xml"/><Relationship Id="rId43" Type="http://schemas.openxmlformats.org/officeDocument/2006/relationships/externalLink" Target="externalLinks/externalLink35.xml"/><Relationship Id="rId48" Type="http://schemas.openxmlformats.org/officeDocument/2006/relationships/externalLink" Target="externalLinks/externalLink40.xml"/><Relationship Id="rId56" Type="http://schemas.openxmlformats.org/officeDocument/2006/relationships/externalLink" Target="externalLinks/externalLink48.xml"/><Relationship Id="rId64" Type="http://schemas.openxmlformats.org/officeDocument/2006/relationships/externalLink" Target="externalLinks/externalLink56.xml"/><Relationship Id="rId69" Type="http://schemas.openxmlformats.org/officeDocument/2006/relationships/externalLink" Target="externalLinks/externalLink61.xml"/><Relationship Id="rId77" Type="http://schemas.openxmlformats.org/officeDocument/2006/relationships/externalLink" Target="externalLinks/externalLink69.xml"/><Relationship Id="rId8" Type="http://schemas.openxmlformats.org/officeDocument/2006/relationships/worksheet" Target="worksheets/sheet8.xml"/><Relationship Id="rId51" Type="http://schemas.openxmlformats.org/officeDocument/2006/relationships/externalLink" Target="externalLinks/externalLink43.xml"/><Relationship Id="rId72" Type="http://schemas.openxmlformats.org/officeDocument/2006/relationships/externalLink" Target="externalLinks/externalLink64.xml"/><Relationship Id="rId80" Type="http://schemas.openxmlformats.org/officeDocument/2006/relationships/theme" Target="theme/theme1.xml"/><Relationship Id="rId85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12" Type="http://schemas.openxmlformats.org/officeDocument/2006/relationships/externalLink" Target="externalLinks/externalLink4.xml"/><Relationship Id="rId17" Type="http://schemas.openxmlformats.org/officeDocument/2006/relationships/externalLink" Target="externalLinks/externalLink9.xml"/><Relationship Id="rId25" Type="http://schemas.openxmlformats.org/officeDocument/2006/relationships/externalLink" Target="externalLinks/externalLink17.xml"/><Relationship Id="rId33" Type="http://schemas.openxmlformats.org/officeDocument/2006/relationships/externalLink" Target="externalLinks/externalLink25.xml"/><Relationship Id="rId38" Type="http://schemas.openxmlformats.org/officeDocument/2006/relationships/externalLink" Target="externalLinks/externalLink30.xml"/><Relationship Id="rId46" Type="http://schemas.openxmlformats.org/officeDocument/2006/relationships/externalLink" Target="externalLinks/externalLink38.xml"/><Relationship Id="rId59" Type="http://schemas.openxmlformats.org/officeDocument/2006/relationships/externalLink" Target="externalLinks/externalLink51.xml"/><Relationship Id="rId67" Type="http://schemas.openxmlformats.org/officeDocument/2006/relationships/externalLink" Target="externalLinks/externalLink59.xml"/><Relationship Id="rId20" Type="http://schemas.openxmlformats.org/officeDocument/2006/relationships/externalLink" Target="externalLinks/externalLink12.xml"/><Relationship Id="rId41" Type="http://schemas.openxmlformats.org/officeDocument/2006/relationships/externalLink" Target="externalLinks/externalLink33.xml"/><Relationship Id="rId54" Type="http://schemas.openxmlformats.org/officeDocument/2006/relationships/externalLink" Target="externalLinks/externalLink46.xml"/><Relationship Id="rId62" Type="http://schemas.openxmlformats.org/officeDocument/2006/relationships/externalLink" Target="externalLinks/externalLink54.xml"/><Relationship Id="rId70" Type="http://schemas.openxmlformats.org/officeDocument/2006/relationships/externalLink" Target="externalLinks/externalLink62.xml"/><Relationship Id="rId75" Type="http://schemas.openxmlformats.org/officeDocument/2006/relationships/externalLink" Target="externalLinks/externalLink67.xml"/><Relationship Id="rId83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externalLink" Target="externalLinks/externalLink7.xml"/><Relationship Id="rId23" Type="http://schemas.openxmlformats.org/officeDocument/2006/relationships/externalLink" Target="externalLinks/externalLink15.xml"/><Relationship Id="rId28" Type="http://schemas.openxmlformats.org/officeDocument/2006/relationships/externalLink" Target="externalLinks/externalLink20.xml"/><Relationship Id="rId36" Type="http://schemas.openxmlformats.org/officeDocument/2006/relationships/externalLink" Target="externalLinks/externalLink28.xml"/><Relationship Id="rId49" Type="http://schemas.openxmlformats.org/officeDocument/2006/relationships/externalLink" Target="externalLinks/externalLink41.xml"/><Relationship Id="rId57" Type="http://schemas.openxmlformats.org/officeDocument/2006/relationships/externalLink" Target="externalLinks/externalLink49.xml"/><Relationship Id="rId10" Type="http://schemas.openxmlformats.org/officeDocument/2006/relationships/externalLink" Target="externalLinks/externalLink2.xml"/><Relationship Id="rId31" Type="http://schemas.openxmlformats.org/officeDocument/2006/relationships/externalLink" Target="externalLinks/externalLink23.xml"/><Relationship Id="rId44" Type="http://schemas.openxmlformats.org/officeDocument/2006/relationships/externalLink" Target="externalLinks/externalLink36.xml"/><Relationship Id="rId52" Type="http://schemas.openxmlformats.org/officeDocument/2006/relationships/externalLink" Target="externalLinks/externalLink44.xml"/><Relationship Id="rId60" Type="http://schemas.openxmlformats.org/officeDocument/2006/relationships/externalLink" Target="externalLinks/externalLink52.xml"/><Relationship Id="rId65" Type="http://schemas.openxmlformats.org/officeDocument/2006/relationships/externalLink" Target="externalLinks/externalLink57.xml"/><Relationship Id="rId73" Type="http://schemas.openxmlformats.org/officeDocument/2006/relationships/externalLink" Target="externalLinks/externalLink65.xml"/><Relationship Id="rId78" Type="http://schemas.openxmlformats.org/officeDocument/2006/relationships/externalLink" Target="externalLinks/externalLink70.xml"/><Relationship Id="rId81" Type="http://schemas.openxmlformats.org/officeDocument/2006/relationships/styles" Target="styles.xml"/><Relationship Id="rId86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Relationship Id="rId13" Type="http://schemas.openxmlformats.org/officeDocument/2006/relationships/externalLink" Target="externalLinks/externalLink5.xml"/><Relationship Id="rId18" Type="http://schemas.openxmlformats.org/officeDocument/2006/relationships/externalLink" Target="externalLinks/externalLink10.xml"/><Relationship Id="rId39" Type="http://schemas.openxmlformats.org/officeDocument/2006/relationships/externalLink" Target="externalLinks/externalLink31.xml"/><Relationship Id="rId34" Type="http://schemas.openxmlformats.org/officeDocument/2006/relationships/externalLink" Target="externalLinks/externalLink26.xml"/><Relationship Id="rId50" Type="http://schemas.openxmlformats.org/officeDocument/2006/relationships/externalLink" Target="externalLinks/externalLink42.xml"/><Relationship Id="rId55" Type="http://schemas.openxmlformats.org/officeDocument/2006/relationships/externalLink" Target="externalLinks/externalLink47.xml"/><Relationship Id="rId76" Type="http://schemas.openxmlformats.org/officeDocument/2006/relationships/externalLink" Target="externalLinks/externalLink68.xml"/><Relationship Id="rId7" Type="http://schemas.openxmlformats.org/officeDocument/2006/relationships/worksheet" Target="worksheets/sheet7.xml"/><Relationship Id="rId71" Type="http://schemas.openxmlformats.org/officeDocument/2006/relationships/externalLink" Target="externalLinks/externalLink63.xml"/><Relationship Id="rId2" Type="http://schemas.openxmlformats.org/officeDocument/2006/relationships/worksheet" Target="worksheets/sheet2.xml"/><Relationship Id="rId29" Type="http://schemas.openxmlformats.org/officeDocument/2006/relationships/externalLink" Target="externalLinks/externalLink21.xml"/><Relationship Id="rId24" Type="http://schemas.openxmlformats.org/officeDocument/2006/relationships/externalLink" Target="externalLinks/externalLink16.xml"/><Relationship Id="rId40" Type="http://schemas.openxmlformats.org/officeDocument/2006/relationships/externalLink" Target="externalLinks/externalLink32.xml"/><Relationship Id="rId45" Type="http://schemas.openxmlformats.org/officeDocument/2006/relationships/externalLink" Target="externalLinks/externalLink37.xml"/><Relationship Id="rId66" Type="http://schemas.openxmlformats.org/officeDocument/2006/relationships/externalLink" Target="externalLinks/externalLink58.xml"/><Relationship Id="rId61" Type="http://schemas.openxmlformats.org/officeDocument/2006/relationships/externalLink" Target="externalLinks/externalLink53.xml"/><Relationship Id="rId82" Type="http://schemas.openxmlformats.org/officeDocument/2006/relationships/sharedStrings" Target="sharedStrings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342900</xdr:colOff>
          <xdr:row>3</xdr:row>
          <xdr:rowOff>95250</xdr:rowOff>
        </xdr:from>
        <xdr:to>
          <xdr:col>11</xdr:col>
          <xdr:colOff>774700</xdr:colOff>
          <xdr:row>6</xdr:row>
          <xdr:rowOff>133350</xdr:rowOff>
        </xdr:to>
        <xdr:sp macro="" textlink="">
          <xdr:nvSpPr>
            <xdr:cNvPr id="13313" name="Object 1" hidden="1">
              <a:extLst>
                <a:ext uri="{63B3BB69-23CF-44E3-9099-C40C66FF867C}">
                  <a14:compatExt spid="_x0000_s13313"/>
                </a:ext>
                <a:ext uri="{FF2B5EF4-FFF2-40B4-BE49-F238E27FC236}">
                  <a16:creationId xmlns:a16="http://schemas.microsoft.com/office/drawing/2014/main" id="{00000000-0008-0000-0000-000001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771525</xdr:colOff>
      <xdr:row>26</xdr:row>
      <xdr:rowOff>142875</xdr:rowOff>
    </xdr:from>
    <xdr:to>
      <xdr:col>7</xdr:col>
      <xdr:colOff>57150</xdr:colOff>
      <xdr:row>29</xdr:row>
      <xdr:rowOff>114300</xdr:rowOff>
    </xdr:to>
    <xdr:cxnSp macro="">
      <xdr:nvCxnSpPr>
        <xdr:cNvPr id="3" name="Conector recto de flecha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CxnSpPr/>
      </xdr:nvCxnSpPr>
      <xdr:spPr>
        <a:xfrm>
          <a:off x="2447925" y="5095875"/>
          <a:ext cx="3810000" cy="5429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60</xdr:row>
      <xdr:rowOff>0</xdr:rowOff>
    </xdr:from>
    <xdr:to>
      <xdr:col>2</xdr:col>
      <xdr:colOff>304800</xdr:colOff>
      <xdr:row>61</xdr:row>
      <xdr:rowOff>114300</xdr:rowOff>
    </xdr:to>
    <xdr:sp macro="" textlink="">
      <xdr:nvSpPr>
        <xdr:cNvPr id="16385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14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1944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2</xdr:col>
      <xdr:colOff>0</xdr:colOff>
      <xdr:row>61</xdr:row>
      <xdr:rowOff>0</xdr:rowOff>
    </xdr:from>
    <xdr:ext cx="304800" cy="304800"/>
    <xdr:sp macro="" textlink="">
      <xdr:nvSpPr>
        <xdr:cNvPr id="4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144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2</xdr:col>
      <xdr:colOff>0</xdr:colOff>
      <xdr:row>59</xdr:row>
      <xdr:rowOff>0</xdr:rowOff>
    </xdr:from>
    <xdr:to>
      <xdr:col>2</xdr:col>
      <xdr:colOff>304800</xdr:colOff>
      <xdr:row>60</xdr:row>
      <xdr:rowOff>114300</xdr:rowOff>
    </xdr:to>
    <xdr:sp macro="" textlink="">
      <xdr:nvSpPr>
        <xdr:cNvPr id="7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1763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2</xdr:col>
      <xdr:colOff>0</xdr:colOff>
      <xdr:row>60</xdr:row>
      <xdr:rowOff>0</xdr:rowOff>
    </xdr:from>
    <xdr:ext cx="304800" cy="304800"/>
    <xdr:sp macro="" textlink="">
      <xdr:nvSpPr>
        <xdr:cNvPr id="8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1953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60</xdr:row>
      <xdr:rowOff>0</xdr:rowOff>
    </xdr:from>
    <xdr:ext cx="304800" cy="304800"/>
    <xdr:sp macro="" textlink="">
      <xdr:nvSpPr>
        <xdr:cNvPr id="9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1953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61</xdr:row>
      <xdr:rowOff>0</xdr:rowOff>
    </xdr:from>
    <xdr:ext cx="304800" cy="304800"/>
    <xdr:sp macro="" textlink="">
      <xdr:nvSpPr>
        <xdr:cNvPr id="10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144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61</xdr:row>
      <xdr:rowOff>0</xdr:rowOff>
    </xdr:from>
    <xdr:ext cx="304800" cy="304800"/>
    <xdr:sp macro="" textlink="">
      <xdr:nvSpPr>
        <xdr:cNvPr id="11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144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62</xdr:row>
      <xdr:rowOff>0</xdr:rowOff>
    </xdr:from>
    <xdr:ext cx="304800" cy="304800"/>
    <xdr:sp macro="" textlink="">
      <xdr:nvSpPr>
        <xdr:cNvPr id="12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334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61</xdr:row>
      <xdr:rowOff>0</xdr:rowOff>
    </xdr:from>
    <xdr:ext cx="304800" cy="304800"/>
    <xdr:sp macro="" textlink="">
      <xdr:nvSpPr>
        <xdr:cNvPr id="13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144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61</xdr:row>
      <xdr:rowOff>0</xdr:rowOff>
    </xdr:from>
    <xdr:ext cx="304800" cy="304800"/>
    <xdr:sp macro="" textlink="">
      <xdr:nvSpPr>
        <xdr:cNvPr id="14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144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62</xdr:row>
      <xdr:rowOff>0</xdr:rowOff>
    </xdr:from>
    <xdr:ext cx="304800" cy="304800"/>
    <xdr:sp macro="" textlink="">
      <xdr:nvSpPr>
        <xdr:cNvPr id="15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334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2</xdr:col>
      <xdr:colOff>0</xdr:colOff>
      <xdr:row>60</xdr:row>
      <xdr:rowOff>0</xdr:rowOff>
    </xdr:from>
    <xdr:to>
      <xdr:col>2</xdr:col>
      <xdr:colOff>304800</xdr:colOff>
      <xdr:row>61</xdr:row>
      <xdr:rowOff>114300</xdr:rowOff>
    </xdr:to>
    <xdr:sp macro="" textlink="">
      <xdr:nvSpPr>
        <xdr:cNvPr id="16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1763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2</xdr:col>
      <xdr:colOff>0</xdr:colOff>
      <xdr:row>61</xdr:row>
      <xdr:rowOff>0</xdr:rowOff>
    </xdr:from>
    <xdr:ext cx="304800" cy="304800"/>
    <xdr:sp macro="" textlink="">
      <xdr:nvSpPr>
        <xdr:cNvPr id="17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1953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61</xdr:row>
      <xdr:rowOff>0</xdr:rowOff>
    </xdr:from>
    <xdr:ext cx="304800" cy="304800"/>
    <xdr:sp macro="" textlink="">
      <xdr:nvSpPr>
        <xdr:cNvPr id="18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1953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62</xdr:row>
      <xdr:rowOff>0</xdr:rowOff>
    </xdr:from>
    <xdr:ext cx="304800" cy="304800"/>
    <xdr:sp macro="" textlink="">
      <xdr:nvSpPr>
        <xdr:cNvPr id="19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144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62</xdr:row>
      <xdr:rowOff>0</xdr:rowOff>
    </xdr:from>
    <xdr:ext cx="304800" cy="304800"/>
    <xdr:sp macro="" textlink="">
      <xdr:nvSpPr>
        <xdr:cNvPr id="20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334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62</xdr:row>
      <xdr:rowOff>0</xdr:rowOff>
    </xdr:from>
    <xdr:ext cx="304800" cy="304800"/>
    <xdr:sp macro="" textlink="">
      <xdr:nvSpPr>
        <xdr:cNvPr id="21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334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62</xdr:row>
      <xdr:rowOff>0</xdr:rowOff>
    </xdr:from>
    <xdr:ext cx="304800" cy="304800"/>
    <xdr:sp macro="" textlink="">
      <xdr:nvSpPr>
        <xdr:cNvPr id="22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334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63</xdr:row>
      <xdr:rowOff>0</xdr:rowOff>
    </xdr:from>
    <xdr:ext cx="304800" cy="304800"/>
    <xdr:sp macro="" textlink="">
      <xdr:nvSpPr>
        <xdr:cNvPr id="23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525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62</xdr:row>
      <xdr:rowOff>0</xdr:rowOff>
    </xdr:from>
    <xdr:ext cx="304800" cy="304800"/>
    <xdr:sp macro="" textlink="">
      <xdr:nvSpPr>
        <xdr:cNvPr id="24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334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62</xdr:row>
      <xdr:rowOff>0</xdr:rowOff>
    </xdr:from>
    <xdr:ext cx="304800" cy="304800"/>
    <xdr:sp macro="" textlink="">
      <xdr:nvSpPr>
        <xdr:cNvPr id="25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334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63</xdr:row>
      <xdr:rowOff>0</xdr:rowOff>
    </xdr:from>
    <xdr:ext cx="304800" cy="304800"/>
    <xdr:sp macro="" textlink="">
      <xdr:nvSpPr>
        <xdr:cNvPr id="26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525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488462</xdr:colOff>
      <xdr:row>62</xdr:row>
      <xdr:rowOff>12211</xdr:rowOff>
    </xdr:from>
    <xdr:ext cx="304800" cy="304800"/>
    <xdr:sp macro="" textlink="">
      <xdr:nvSpPr>
        <xdr:cNvPr id="27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2088174" y="12101634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64</xdr:row>
      <xdr:rowOff>0</xdr:rowOff>
    </xdr:from>
    <xdr:ext cx="304800" cy="304800"/>
    <xdr:sp macro="" textlink="">
      <xdr:nvSpPr>
        <xdr:cNvPr id="28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715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64</xdr:row>
      <xdr:rowOff>0</xdr:rowOff>
    </xdr:from>
    <xdr:ext cx="304800" cy="304800"/>
    <xdr:sp macro="" textlink="">
      <xdr:nvSpPr>
        <xdr:cNvPr id="29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762000" y="12715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65</xdr:row>
      <xdr:rowOff>0</xdr:rowOff>
    </xdr:from>
    <xdr:ext cx="304800" cy="304800"/>
    <xdr:sp macro="" textlink="">
      <xdr:nvSpPr>
        <xdr:cNvPr id="5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>
          <a:spLocks noChangeAspect="1" noChangeArrowheads="1"/>
        </xdr:cNvSpPr>
      </xdr:nvSpPr>
      <xdr:spPr bwMode="auto">
        <a:xfrm>
          <a:off x="799856" y="1245576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65</xdr:row>
      <xdr:rowOff>0</xdr:rowOff>
    </xdr:from>
    <xdr:ext cx="304800" cy="304800"/>
    <xdr:sp macro="" textlink="">
      <xdr:nvSpPr>
        <xdr:cNvPr id="6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799856" y="1245576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65</xdr:row>
      <xdr:rowOff>0</xdr:rowOff>
    </xdr:from>
    <xdr:ext cx="304800" cy="304800"/>
    <xdr:sp macro="" textlink="">
      <xdr:nvSpPr>
        <xdr:cNvPr id="42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800100" y="12706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65</xdr:row>
      <xdr:rowOff>0</xdr:rowOff>
    </xdr:from>
    <xdr:ext cx="304800" cy="304800"/>
    <xdr:sp macro="" textlink="">
      <xdr:nvSpPr>
        <xdr:cNvPr id="43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SpPr>
          <a:spLocks noChangeAspect="1" noChangeArrowheads="1"/>
        </xdr:cNvSpPr>
      </xdr:nvSpPr>
      <xdr:spPr bwMode="auto">
        <a:xfrm>
          <a:off x="800100" y="12706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717550</xdr:colOff>
      <xdr:row>66</xdr:row>
      <xdr:rowOff>44450</xdr:rowOff>
    </xdr:from>
    <xdr:ext cx="304800" cy="304800"/>
    <xdr:sp macro="" textlink="">
      <xdr:nvSpPr>
        <xdr:cNvPr id="44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SpPr>
          <a:spLocks noChangeAspect="1" noChangeArrowheads="1"/>
        </xdr:cNvSpPr>
      </xdr:nvSpPr>
      <xdr:spPr bwMode="auto">
        <a:xfrm>
          <a:off x="717550" y="12934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65</xdr:row>
      <xdr:rowOff>0</xdr:rowOff>
    </xdr:from>
    <xdr:ext cx="304800" cy="304800"/>
    <xdr:sp macro="" textlink="">
      <xdr:nvSpPr>
        <xdr:cNvPr id="45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SpPr>
          <a:spLocks noChangeAspect="1" noChangeArrowheads="1"/>
        </xdr:cNvSpPr>
      </xdr:nvSpPr>
      <xdr:spPr bwMode="auto">
        <a:xfrm>
          <a:off x="800100" y="12706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65</xdr:row>
      <xdr:rowOff>0</xdr:rowOff>
    </xdr:from>
    <xdr:ext cx="304800" cy="304800"/>
    <xdr:sp macro="" textlink="">
      <xdr:nvSpPr>
        <xdr:cNvPr id="46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SpPr>
          <a:spLocks noChangeAspect="1" noChangeArrowheads="1"/>
        </xdr:cNvSpPr>
      </xdr:nvSpPr>
      <xdr:spPr bwMode="auto">
        <a:xfrm>
          <a:off x="800100" y="12706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65</xdr:row>
      <xdr:rowOff>0</xdr:rowOff>
    </xdr:from>
    <xdr:ext cx="304800" cy="304800"/>
    <xdr:sp macro="" textlink="">
      <xdr:nvSpPr>
        <xdr:cNvPr id="47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SpPr>
          <a:spLocks noChangeAspect="1" noChangeArrowheads="1"/>
        </xdr:cNvSpPr>
      </xdr:nvSpPr>
      <xdr:spPr bwMode="auto">
        <a:xfrm>
          <a:off x="800100" y="12706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698500</xdr:colOff>
      <xdr:row>65</xdr:row>
      <xdr:rowOff>165100</xdr:rowOff>
    </xdr:from>
    <xdr:ext cx="304800" cy="304800"/>
    <xdr:sp macro="" textlink="">
      <xdr:nvSpPr>
        <xdr:cNvPr id="48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SpPr>
          <a:spLocks noChangeAspect="1" noChangeArrowheads="1"/>
        </xdr:cNvSpPr>
      </xdr:nvSpPr>
      <xdr:spPr bwMode="auto">
        <a:xfrm>
          <a:off x="698500" y="12871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717550</xdr:colOff>
      <xdr:row>66</xdr:row>
      <xdr:rowOff>44450</xdr:rowOff>
    </xdr:from>
    <xdr:ext cx="304800" cy="304800"/>
    <xdr:sp macro="" textlink="">
      <xdr:nvSpPr>
        <xdr:cNvPr id="49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SpPr>
          <a:spLocks noChangeAspect="1" noChangeArrowheads="1"/>
        </xdr:cNvSpPr>
      </xdr:nvSpPr>
      <xdr:spPr bwMode="auto">
        <a:xfrm>
          <a:off x="717550" y="12934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717550</xdr:colOff>
      <xdr:row>67</xdr:row>
      <xdr:rowOff>44450</xdr:rowOff>
    </xdr:from>
    <xdr:ext cx="304800" cy="304800"/>
    <xdr:sp macro="" textlink="">
      <xdr:nvSpPr>
        <xdr:cNvPr id="50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32000000}"/>
            </a:ext>
          </a:extLst>
        </xdr:cNvPr>
        <xdr:cNvSpPr>
          <a:spLocks noChangeAspect="1" noChangeArrowheads="1"/>
        </xdr:cNvSpPr>
      </xdr:nvSpPr>
      <xdr:spPr bwMode="auto">
        <a:xfrm>
          <a:off x="717550" y="13119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717550</xdr:colOff>
      <xdr:row>67</xdr:row>
      <xdr:rowOff>44450</xdr:rowOff>
    </xdr:from>
    <xdr:ext cx="304800" cy="304800"/>
    <xdr:sp macro="" textlink="">
      <xdr:nvSpPr>
        <xdr:cNvPr id="51" name="Autoforma 1" descr="data:image/png;base64,iVBORw0KGgoAAAANSUhEUgAABNkAAAKuCAYAAACc38qkAAAAAXNSR0IArs4c6QAAIABJREFUeF7svQd4XOdx9/vbvtjFAthF770SBDsJSmJRr5ZsS3GT5d6S2Nd2Pqc9/p57EydxkhvbcW7iz3FsxbFlxZKtanUWkRJ7LwCJ3onege31PnMWS0EU0VhMMjrHhkhiz+6+Z+YtM//5z4ym8Jt3RogA8h/5f1j+GYGuSTYklJFss0dfUy9VAqoEVAmoElAloEpAlYAqAVUCqgRUCagSUCWgSkCVgCoBVQLvQwloNVrGpifY03caipLQGfVoNBpQflD+1BR+484ZdA0igqWFw0QiEfytI3zn0W+ysnI54XD4fSg+9ZFVCagSUCWgSkCVgCoBVQKqBFQJqBJQJaBKQJWAKgFVAqoEVAmAQW/gbEsj/+s//hZDaQo6rRa0WjRaQdgEZENAtjtmmGxRFhvhCGEiBFpH+LvHvsWqqhrCERVkUyeUKgFVAqoEVAmoElAloEpAlYAqAVUCqgRUCagSUCWgSkCVwPtTAgKynWlp4Bs//muMxalohcGm1aDRzbDZBGeLgWxKQmgoQkSYbAKytY2qINv7c96oT61KQJWAKgFVAqoEVAmoElAloEpAlYAqAVUCqgRUCagSUCUwSwIxkO2bP/4OhqJkJVVUAdiEzXY+XfTrdyhZokqu6AzIpjDZ2sb47qdUJps6o1QJqBJQJaBKQJWAKgFVAqoEVAmoElAloEpAlYAqAVUCqgTe3xJ4B2T7a/QFDrSSLqrToJE/FTKbBk3B1yVddKaxQQxkC0cIdIzy3U/9qZou+v6eQ+rTqxJQJaBKQJWAKgFVAqoEVAmoElAloEpAlYAqAVUCqgTe9xI4D7L9HwHZ7FGQTVhssXTRd4Fs0v4gFI7WZBOQrXOU7376T1lVqdZke9/PJFUAqgRUCagSUCWgSkCVgCoBVQKqBFQJqBK4ghKQZnvqdeNJQOmkqF6qBN6nEngXyJZvVxhsArBpdMJki3YY1RT8X7dHd7fzIFtY6SYa6BxXQbb36cRRH1uVgCoBVQKqBFQJqBJQJaBKQJWAKgFVAldLAgKwyU8oFFJ+xP9UQberJe0r87nC2NHpdMqP/F0F266MXNVPubEkMBtk0+UlodVJZ9GZlFEFZJN00RjIFo4QCUl30Vkg22duPCbb7M1ZXfjX74S9mJ5iv1P1purt+pXAjTmyC9eWuk9e/3qcb4+U0av75PWpw7nWlnq+XZ/6io1KtUmub/3MNTpVbzeu3mYDbEajkZSUFGw2mwLeqNf1KQHRmc/nY3x8nImJCWWQer1etUeuT3Wpo7qKEngPyCaAs1YDCtg2G2QTLptEE0JhIgK2KemiY3xXBdmuonre3x+tGkY3pv4v5iiqzuP1r0sVZLv+dXThCFWQ7cbTmYxYBdn+5+hNPduuf12qtuT1r6OLjXA2wGYymcjOzlYANpXFdmPoUxiH/f39DA8PKyCbymi7MfSmjvLKSeA8yPajv0ZhsmlnUkUFZBMmm/xbYbLNAtnC0vwgEiF4g4FsqjF05SbO7/uTVN39viV++d+n6uzyZXgtPkHV27WQ+uV/p6q3y5fhtfgEVW/XQuqX/52q3i5fhtfiE1S9XQupL/07YwCbADWSIupwOBSQTcAa9bpxJOB0Omlvb1d0aDAYot0U1TptN44C1ZFelgTeBbLlJirpolEWmzRAiHUXvQBkk5TRcCRMUGqy3UBMNvVwvay5ck3frOrumor/kr5c1dklie2av0nV2zVXwSUNQNXbJYntmr9J1ds1V8ElDUDV2yWJ7Zq/SdXbNVfBogYQA9kCgYBSgy0zM5OcnBzl7+p140hA9Hf27FnkT0n3lTRfFWS7cfSnjvTyJPAekE2pxzbTXVRYbEpNtq9FGx9IiqjUY7tRQTahqqob9OVNmGv1bpmIKkX8Wkn/0r43dpCqers0+V2rd6l6u1aSv7zvVfV2efK7Vu9W9XatJH9536vq7fLkd63erertWkl+8d87m8UWDAaRHwHYcnNzFUaUet04EhB9nT59WgHZJOVX/HA1bfTG0Z860suTwDsg21+hy016T3dRqcv2PwJkE3BtZGSE1NRUFUW/vDnze3+3FND0eDwkJCQom7N6Xf8SEEPW5XIpBpHFYlGL1F7/KlNGKHqbmppS1llcXJy63m4QvckwJS1D9Kfq7QZS2ozeZMTx8fE31sDfx6MVe1JsEjnfxC5RrxtDAjG9CYij1va6fnU2G2Tz+/3KOhOQLS8vTwXZrl+1XXRkoruTJ08iehTbRO02eoMp8DKGK8zFuRpeCHAuc+JakjDku81mswLizwXeyzPIuSEg8aUwMN83IJsoc+/evWzdunVxjqM0fVC8zovPsIhSo07xSpU/pCnEPLdfxjR9f79VnH0pnCk/VVVVCt14Mddcef+xw3sxn6Hec+kSkIO0ra1N6TBUUFCgRLDU6/qXgOhNqP2yzqT+yULr7VIg79jWef1L48YZoeyTTU1Nytkm6+1KdV6LoEV+NISVH/W6shKQ86i1tVUx3kpKShb94XMFm1Sm/qJFeFk3ilF+7tw5vF6vYpcsVu46tOjmqEd0obMh+2SIcNS+VK8rIgHxA0Rvoq/y8vJLBmxi60+1J6+IWt7zIbMbHogNKetNWGxytqlMtqsj86v1qaKvEydOKL5ALOC+lJRRlXl6tTRz9T43Fqzftm0bb7/9Nm63+zzuImtb9L969WoefPBBJQ18sefnlR6xAGz/9m//poxFfmZf8gwyd5966ikKCwvZsmWLAgou9XrfgGyywLdv38599923IMgW8Efo7w4zNS4pslEsLfZf+ZvYSDmFWpItHuJ6etAGAvhSU/GnpoIwrdSijkudh3PeL4uxp6eH7u5uVq1apaDO8yHfsjBkQQvAIx1tYos3trDz8/OVaJhaPPWKqeiiHyTybWhoUJyQsrKyBfV2dUejfvpiJSB6E4NIwDU5WOYC2ST2MB0M0THlZsTjJ6wEGWYgN9k0lSDFrBTvmWCFbI2ZVgv58WYs+kuB6Bb7JO+v+8Tpq6urU4wXAWuu1P5m9Z0iwbcPt6GSKdNGIlrz+0uwV/lp5VwSUFvOLQFrFrrkPBsfH6ezs5OJiYl33W61WpU1K2x9lfG9kCQv73Vx+js6OhRbQ4zzhRx/ganHgi7eGDvDoelOtLNsRNG9wWImLtF2flACreVrk7hHX0y21kZIhdouT2Ez7xY/QNaO6KumpkYBb5ZyyfskI6atrV2xQ8vKSklLS7umbIyljP9GufdyQbYZzsN5V0zsE4WtEo4o4SKDToNRrz+vt0thqNwosrzW45Q1c/z4cQWgWCrIJvNgYGBAWXPi/y11vV7rZ3+/fr+QKl555RVFdzfffLNyTs6+pAFGX1+fEmD82te+prDCr8UV83d+9rOf8dnPfpaVK1cqw5D9QObab37zGwVL+PKXv0xGRsaC5/zFnuGag2yHDh3ipz/9qQKkzJWnLYs0KSmJxx57jLvvvlvpULLUa7Egm9TU7GoOMdQfIRw6T1BDpwOtLkps0xs1VK+ApI5GDJOTyk0RgwFXURH+lJSokhYcoNwxw36bDcrJZ51/rxTFi/5jUZRK5ebIbDxw7lHIvbGTaMGxXrsbYiCbzA9ZAAuBbHK/dLKRRSsIucwVkZ0smCNHjigpAikpKQrQJgDCouQ6+/GlSOFi9XHtxHbNv1n00NjYeP2AbO8st2sum+t5ALFDRw5JiRrPBbIJG6Nt0k3DuAt3IDSzT83sXTN7mLJSYnRg+avyew1xei2rUxPItJgWdh1n1tvMLnjtt6zrdB5dDZBNjge7+w3S/K8wbVzDkPkDBHXJAp0uaQpHHRjpSD7rbbPOnwtZx5FI+F33ajTS6jx2Ds71WkSpGbu0kS3pMa7KzUsF2cRRkYCTXHK+iexE98LOEaNVnBj5vfxcKtD2jsM5W2cKZH5Z8l2ayXGdLrSZWbAUkE2exKDR0++f5InBg+yYaMCofadDosjbGG/FmpJ4fo4FI2FKtA4+aVyu/Bm8SizSi67NKzHTYwbwdbYgxQ8QcFR8ihUrVizZaR8c6Kb5+G8pS2sDjYleZwVpxR8gL+9yCvLLGn5HYGGpfX2VL9lThUFw9b/p0h7kSoFswXCYaY8PbSRIyO9FZCs2iD+iJaI1kmQ1YouT7JiFPbb3PokGqaek1Cm/4EXpHBgD0iORkNzyziV7NswEJmO/1ihdB8/PgnD4Pa9rpCth6MaD2y8HZJOg0q5duxTf7Tvf+c57wJpLm13qu662BMQO+dd//VfF//vzP/9zpZTJ7Ev8ij179vDkk0/y85//nOnp6as9pHk/XwKdP/rRj/jiF7+ogLmSGvrcc88pAdA/+qM/Ij09felYwcw3XjOQTcAPeYC/+Iu/UAC2hSKBYgxIxOjb3/42mzdvXvD+CyW6WJAtGIBTB4ME/O9gUPZkA9l5ZpKSDeiNWoKBIOHABInHjqEJBqMbYziMq7gYb3a28sZ5t2yhIbon8WpMmIwaPONTiqOqNVhJSrYhEKJWG8Y7Nc20y03QaMORGIde+84mfLEZ43dOEDLFY9Lr3hUpDfp9sjejV4pOynESxjflBasZo3ymJozf7yMQ1hNnMnD+vJ9zWr5jfC8UAZqL6rtYCvBSQTYBCc6cOaM4GBLVjzE6xDmRjVpYVYODgwpYFwPaFr+6I/g9U7gicSTGiZyijoDMB5GvYVGyW/y3Xcs752o0sdgGFJcLsgVCEXyhqOli1GkwzLQ6vjSZhPA5A2jNBvR63SWZU5f2vb//d12u3pYCsrVMumgYc+EJhWYSCqNp82aDnkSzQYkWT3mDTPuDygElTrqsGKNOQLZEsq3zg2xinPrdTlxuL/6QDpPFii3ejF4nAYLfv2whTMATQCIuOsO799iLjSYilrU8sIBECwx3setqro+5HJAtBp2I6R/V0AzAEQ6T5H6D9OArTBtWM2R+cFEgWzgUIODzE9GbMOrCuKa8RHRGrPEmdFoNIpegODxavbIe/a4pJiad+AJBIhojNkcy9gQLekLKfZOTE0y7vIQ1BuJsidgTrJgMerSRAJPjo4xOutHq4kiwJ5EQb4rxKWeJKkLQ5yMU0aAzmdAvpIwrMLUWq09ZF8L4lfsrKysX/GaxYySIJLVt5HwTJ0T2WgEOpAam1HWTmoqJiYlKure8tthAkqzPgN/DtNOFz6/BbLESH29GE/Lh9YflgMNq1C04Rpk/YkPIvIoCqyEC3gCBoAZzfFT+8+EI4YDYIiE0+jhl778a1+Xuk4sF2YRB4wn68AS8DAWmeX7kJPun2zBq3g2ymRNtxGcknxeMuNJF2iQeNVwtkC1CKODF6fUTNlhxmPVXaEuNEAkF8btlvekwJcSxmBmzWB1frt4uB2QLBIJ0tx2m/vjjDI4NkxhvJC+rgFDcfdx++734/L7FPsb5+wTrCnmnGOobw6vRYLbacDhSMGmvHgAWDvsJeJ2EDUnEGXRKIW5hFCz5SI0RAt4VCHuvCOaz9efSZwxkk3UmOhP/cDHpouezjsIRXL4QLq8PXTjA1LSX+vZRXL4I8WYdxdnx2CwGXIEQKcl2HLY4tKKMRV4SCJL143FOQWImibpIdE/TaNHqwrhHu+gZljPLiDU5k5xks5gPEBFbdAy3xoLNGo9eI3tkmKDPyXjfIBOBMGjjsKemkeqwKH6l7KTyXe6hcXQZ2Vh0S9ZU1OcTOYbFfDGiV+yX+R82Fvy6MJVvsb5b7NNng2xybomNudh0UfnuHTt2cODAAf7pn/7pPWDNItX1P+o2kf9CmQoxYsm1enBh1f/Lv/yLQnb5y7/8y4uCbG+99Ra/+tWveOKJJxSb5VpeIq+WlhYldfRTn/oUvb29HDt2jK9//esKKWexNtTFnuGagWyCZO7fv59vfvObi0anZXL92Z/9GZ/4xCeWHIFaCsh2fF+Q0AyLPLfATEGpFedkgIE+Px5PCLNZQ26Bn8SuVoxjY2jCYUKWONxFxfjt9gVANgEM3BzZ8QLDjvWsSXNxYNshOsbdaONyWX37rawud6Af7+Twzn2c7BpkwpTK7fffy8pcB4Y5dkaNLkznW7/ktGETW1YWYDNFwQStXsPo2WM0DPrJXbWOnHgD+nA3L/xgG/aHH2ZdgR1rcJT6+pN0UMatK7KJkyDXfDM+6MMfCqM1mNDNYhlc+BbZXEXuwoqZXSNI9CgOgWwUArbOB9RdSZBNWJPr1q1Tvk8cFQHasrKyFl0vTKsL0PjqE7w8nsYDt99KcUo8Rr2PnpZ2BgYMlK0tIN6ku0YAwJXbomJ6E/lc6KTJpil6m6uYZWwUlwOyjbrDdE2EmPBGDRebSUN+kpZUi1Zx0pd6RUKDHPpFE/bbqynMd7C4qn5L/Zarf38UtIm2fL7YFSskKnqLsVjkXtGngMyik4X0tiSQbcKlMNk8wTAaTQSzTofdYqLIkUiyxayAatO+AL3Tbvqm3Lj80bRSo1bDmjQB2cxz7zMacT5GqXvzZQ409zPtiSc5r5L1W9ZQkZ2k6HDppubl6Eii1lO07GgjmJJK7rJMrBJZnucK+ZyENHp0erN07J7zEr3FOm/F1ttS9XYpIJsCgAgYooBeoNP4MGtH0EYEALMS1DpI8Owh3f8yU4aVDJkfIqSfn8kmfoqzv436w2eIFK2kKsPNzl+9wUl9OQ88vIm1WfFEPE66Tr7NSEI+RVkOGnf+ml9vP824W4NZk0BB9TruevB2VhUlM926j5899TsONQySkJZP9ab7eOTuWvIt0/Q2H+el7fs5XNdNXHwxG++5n3tvqybN9O7qcZGwm+4jRxgMWslft44M4+UxskSRMSNW1pacYbJuFCB5Js1A9BnbJ+ebI5cKskmkOAayie5j7G1JFZbUDGG1SUF+SXFYVH0+Ab5co7TVHWPvqSZGp4zkV6xm45YVOHznqO8ZR59Swbo8KzOxj4s/VkQKBHtx+cLojRZsZh1B9zBtJ1oZ8ZrJWpFPoiUee9xc2QgaprsO0jIwgrn0bqoc74BRl7N6Y+8VeYtuxHkTG/TC9Sb2Skyf85pAi0gXlV3aGwrwcsdBflL/EsFwCH8oqMwR+V8oHEKn1Slpa9aUFOzF+WiFVRNBYa4V6xx8yrKKUn3ylWeyRcI4h5rZ39KBK62WP6hwELwSDCpNhIBzhJ7jrUyEkim9tZKEyCUAOBcIf7beYh0KY46P6FIYE7Ei2/Pp7VJBNtHX6PQ42+t3cnSyjokkO9pwiIRxN+tt1Tyy6UFFl9GyCYu8IgGcI+0cfnMfb23fT59WT2H1Bh766GNUZ+qVUjVX/tLgGW3izIFfMlb+F9yaG8bjnkRjyyfBsERgLyLZPgHCGl0UNLnIYGN6k31SAJbZ11z+QWx/je2xSwXZxO4IhsIMTnjQhvwcr+/nuYNDdLm06OIt6LRaMk0B7qowU7s8E7fXT05GCjbru8c3774dctFV9yq/evxV8h78Fz57fxLhQJhQ0MPg8f1s3/n/8dTuKfxx2VQ/+CW+/eitZJjD+Jxd7Pj1D3m7s4ZPffXTLMvWEPQ76T70Aj/4xD9xqCgVWySZ8ns/yVf++EFWxkMw5GGk8VV+8udPkfGtn/L5rYlRwG5RV0QBUH1jI3T1D+LXGbEnpJGS4cA0T7RJZB+rhSfnSAxok71LbEl5LdbEYKFhqCDbQhJa2uvCCouVBrnwnbE9UXwAyfy6HHBoaaN69903GsgWG70EPL/61a8qtpWAugKwLUQAW0hO1xRkk4J4f/VXf8XatWs5deoUdrtdAT0uNjFizt8nP/lJBWlcam72kkC2vdIyOkJahony5fF0d3jobo3mFMsRKpTjrDwt+VkB4sf70Um0JcmBN9GBVuoMxbKkLiZ9rQFt/2GebYfl5VVkOwdxZ2SSHKdlvPkE+7b5qf1SJT1vn2RIk83GzdVomp7kld5S7qhdhsM6wzSTiImAYaHYwahFG+zk1edaKLujljy7Bb0441oDupHTvN4wQlL+GtbmJhJqf46fvViPduNn+OTaLEyuXhrPNhDKv4nqrHgMCm1Z0k7DymEVvaJpksp/gl68wTC6eUA2OXSHhoZ48cUXKSoqYtOmTecjGFIT4/nnn1cYicuXL583reVKgWxiWAsyLWnHcjgIPVUYbeKUSIRsMak1Gp2fhle20TDVQiD7Ie5eW4DDGqC7qYOBQQPlawtJtBqIBGNUby16nTC8w8qZqNMZMErkUHFExDgxoCV4XsYarZRFlnu16I16lH8JK0QYHu+aS0It10d5JzotWkmHDUXrTSgqks+ZsXjCMXr5O/lW8+4JIgdx0F577TUqKipYs2bN+bbbkv4pzUOkBs2yZcvmjaZcKsg25Q1zZkTAtQgZVo0CTgw4I4pjV+oQoG1ukGmuB4uEBjjw8yaS71pFRVkaphn5h+RDdToMElkTgYUC+IMhwhEBVPToNBE0eh06ha0YmHFCNOiMBoVVKlHJgD+g3K8zGNFLK2Zh3wSC73FYJD1Dq5PXteh0GkQvwaA4H1p0CrtO2VmUuXLeTp8VIY5FdhX9XgRkk9/Jutq5c6eypoTyHEv1lHkvrGH5nRR7ns/pXhLINumiUUC2UBjhQZSlJFGaYscXCjE47cbrD5ASbyE9IZ7+aSdnB8eY8PgVkG21ArLNw2TTQNA1RvPR0/hzyinPMtJY38gI6ayqKCA9aaZLlYBEIQGpgoQ1GnSyd2kEjNVBOEggGDwfYZbDTtL+w6EgwUBIcQ6iUVUNGuXe0Pk19M5c0qATUFmnR6MZ4+xrjfgcaeRVZ2GVuSE610T1eaGDJdFpAdn0C4BswkKSgFNxcTHr169XnHwxag8fPqzUg5C0JmHgzqe3SwXZgv4g4+c8uCe85KU1UWh9A6O/k5AhBadppbLXJ4XrmDKuVZhsiwLZ+tqoO1QHxauoSHNz5sB2nm0ysLJ2Kx/aWIE17KHzxC5GEgooTLfR3XiSQXMFa6sqyDYPc/Sl33JkMJ31t20hVdPK79p9FJWs4oHiBHwS3NEE6Tz+Gq+f6CNj1b3cvSoPjd/N6KgbiyWelJR4QjG9y5kddtF1+AgDASuFG9aTaY7WTZVUH9lDRXfRvTP6O4XHd5EUoNn7i+inublZqV8oZ4gEb0Q/YpdI1F1SOkWXYqzNF0S6UiCbpIvKeSZMNpnTUrdNAiJy9gqjbf7Cwhp0ERfn2lo52+Enp6qSylwNk5NufJokkm3GqC0RCStrRlLblB/5lQDE520QDTr8jA11cLTPT0pmJRvzDYz0DDA+7ichxc/ZvnEmTGU8UJWksL8VmyosDEZJr5J9MMxE+36aB4Yxl97HshQBqWX9ycIVJzZASNHN0oMt8l2iH9kL5Udq4IkjIvoR+1DqBskZJ3aJ6G0+B2UxTDYFZAv6ea5tLz858zIF9kzy7BkMTo/iDngpsmczMD1K+0gv4ekAZksCcdXZStpzMBKiLC6DL2dtpsKSofz7opdSClOL3mDEqNcpspSsBIW1Kb8z6tGIDeEPEAxp0Oiie6BCXpI1IhzkUICgHIV6I0aDEa1GzjUf/mBEsTMMJiM6OZsCfvyB9wJmmpl75AwQe8XvDyEHt5xpYeUzoutNmELCTg4p596MVXn+LLsgnfyChxV7SXQmzqXYJGJ/yCXgmpxv0vTlrrvuUjpQzjfXLwVkk/nh9nnY3XmC3/Z24fFkkDbkA02Q7hQ9ecZhHs4pZVPJWjSGRfL2tOAb6uLIk6+z37iCx75cSyZhnOPjuL1e7Hl5mDV6jMLY1ci89+Pzz9gLOrFXQCPnWSSA3+dX9KfVS2aMMHwlaOLDJzrVaggrZ+OMnREB11A9p/c9zkTF/01tfDNnTu8kbuPfcVPqNN6wXrGHxI4JBQLK2n7PpehSOXiVOaEEkuYA2URv4tudPn2aO++8UylBIfqRQIAEvSWL6d5771WylGbr7VKZbDJW+Zwptx+Xx0trxwg/eLaVgYgZc1KQ8dFD2LI3YIwrImWsh8fWWKgsTcVgiSc3zaHYDwtewmLzDFB39Bl+9ZKOjVYza//mjygOOxlp284TP9iG/p4/5JN3FmKMuJie6mc0XM2yTB+T/Yf4zc6T9L86Su1XH+WmWyox+cc5d+ggb/zDOLc9ex/WwWaee/I42tLNfOFjy9BNDtK+73F+0uLAMWDjsb/6KNmaxQKiYcK+CdrbxtHbsyjIsYDfSzAiXR/n3kNlfxNbX1hkAjqIjyRgg5wp4rvJWSPlm6T+50IghAqyLTijFn2D7EVdXV18//vfn7cpmehFGGQL6WbRX7zEG280kE3kKnvVr3/9a+rr6xXZ3nrrrcqZslSs6UJRXVOQTRawOPNSdE5oeXJ4fuhDH1ImxoUGjtTS+pu/+RslDeIzn/nMkifPUkC2Y3uDyuEkAJvkngz0+BSjZGxEIqARsvPNuCZDGC1BcopMCiA3eC5AQiI40uXwmXvz0hkjdG3fx2BCOiU1JSQKKKf4+iHGexo4sNvHhrvjOdY0gDlzFTcVJqGPtPPyf3VQ/uA68hwWxZn3TkwwOeUjITuNuBlERaMN07njWdpytnJTUTJmpbC4FmOkn50729AkF1O7NpO+bU/Sa3Nw8kwKj3xiOabRbpoOD5Bz/xYyg/10dfUw4dWiT8yhJC8ZoxaCvml8IT2RQBi9KZoqpTPOzWQTp0+ArP/+7/9WnMWPf/zjyqSVQohCyZQJ/fnPf15xHn8fTDY5eEdHR5XDQeaXjE9AQDHKxElaTLRfAdle3sZ4bhZTLW2krLmT1QUW+lva6R80UrXawdiQG5MtiaSkOLT+Edp7QmTkpmI3RxjqPMORhh7chgxWrirHOtGKOz6fDIcDkyaAc7SHEX0aSd4hWuubGfT4sRXVsLwkl6S4WKRQQ8g3xeREN9M+MxPtPUxa0igqKSDTbkWvC+Mc7GZk0gcmC47UDGwmLQGfB18gpACj4sTHwIELNwSRy9jYmLLZCKr/8MMPc8sttygbu+TOy+sf/ehHFQBuPmCLn+N+AAAgAElEQVTyUkA2cXgbRkKMeqKAWnJc1JEb90VoGA6TZJbf65Q0xKVcArId+nkztrVWBsZHCWoSKK1eQX6qBd9gCw3N7QxN+tFkVbG2LI9kY5Dp8U5lDYy0nmNIn0hRRTlFKTbM+inaTpyhtXecsCmbqrWVZFn99DadoLFnFJchm+XVZeSlJZxPSxOD1TU9wfiYC/dUH+eGAiTnlVBckIE1PE5Hdz9T7hBmq4OM7DRscSb0BPC43Xh8QbQGM2azaQb8num8coEAZA3J2hK9ieH6yCOPKE6+OCbyO9k3P/zhDytAznx6WzzIBq2xmmyhMEaNhrykBDJsFgVQVgBgYdGFI0p6p9MfpHNsigm3V3mOKJNtYZCt5dgZIoXVlGVG6D5Tz5g2l9KSXLRjrTS2dDLkjmDOrmJlWTY2v5upoUkmfMN0DQwTl1JIeWkRDosRjbef03VNdA97ScgqprqyiITgMK0NZ+kanCKYXMbKyiKyE2fxHMUxCTrp7WyisX0AXaodXSfYC3PJX56F2TtGd98QzoAee0o6qQ4bRjFcZzzIxYJsQk1/9tlnlbpaH/zgB6mtrVUck2eeeUYJPMmZKGDJfPvkUkC2KIgbIegPMdA4SX+Tk9RcDWWVA9gMvWgCTuLoJi7USdjnUpzjScttjFiFyZYyb002hcl2HmRbTUXqFKeaOxjtm2Y8kkLp+vXUZhs5d3I3I7Z8BWTraTzJgKmCtcvKybRqCPv62Pf6CfwJ6aRmhdjfH6aicj0fKrbh8gXwjZxh1+F2XJYytq7Lx2qIJiJr8TMxMsrwRJjE1GRSEk3REqVhN12HDzMYjCdvzXISA/24nH6coz6mMWDPzSMryQLeKVxON0GtSaltJoaWcrReBNSW80RAbanbIYCWrC0BsQ8ePKgEluRcEV3Kn1cbZBNtin0j55mMRWynmEMktdnkfFsQZMNDb8dZjjRNkF68mg1VmejDPgWkDrjGGHX50ZiSsEWGGZtyMto3ybAnQkpZFcuy7IqNIPzAwFQfp04cZE/DJKm5y9m0MguTQYJAOvzDjew63opLl8umNRVkpQggocOanIfFP8T45DghaxaGkdN0DA5jLr+PqvhpupubaGrtB3sahRXLKEi3Y7hEdpTIQQCZF154QWFk/MEf/IESeJD6MFKoWfT1kY98RKlpN991KSDbLQUr+PLGh5XuokPOcdJtyTx++AV2txwjMhXEFJeApSYnyiyNhCm3pPOlzE1UWjIJzAWyaTUEpwdoObaHQw39mDPK2bD5NgqtLjpOHeLtAx1o0iqpvWU9xRkuxs410j/oZ2g4THJpIcnmIJGkUooSA/S1HmT/gWMMa/JZsXELa4rtuDvOcGTnQVojiRQvX8P6DaUkznbwtSFc/R2cfO1t6r1GsstXUbuhCG3/OH6NCVu2gakRFyHfOINjU5hsqeQXFWPTBfH5/YrtrNGEQGvCbDLOqk32bunLfBa9yT4pspdguwChAgSILkWHYpcI8+BKg2wS9Woa6uTx+gO0BIvJ7x3jo6/9J0aLjX+77SNMZ1moCfbw6LINlBdWKAHP+S8N2oibnsYTPL8txIe+uFHJMBFwVbkEyI74GW3bw5v7T9HnTSanZhMf2JAP7jEGhzrpmwwwdvYEvQmr2XrzakqTQgy0Hub1t8/iNCVTsG4zm5MCDI95sJeXY/NPMtR9joCS2jhI077/oD/zcyR3PcELe7tJWP15HthUSWawg7oz3bjNqaRXrWJtruOC9PoQAfc0TpcX9FasUjZF7Mk5QDbRmwCjTz/9NOJ4f+5zn1N09Oabb/Lyyy8rPp+swdlsKeV0klTUmVrKS2GyxUC2gXEXXreXX77SxKv108SlO3D52+k68yPyqh8jp+B+wt0dVCX6ePSeYqX0QGlxASbTwnkO0jrB3d9O3csvMbR2La6WnfjW/DWfzRrj9Bu/YJ9lMx++dT0ZxliAL1pbW87Svv27qJ8KYzQ3sDtYy5e3bCHHPE3XwcPs/J6b+199EMtgI8/812EieTfxmY+V4e1vZ++Tr2Lcsg7nrt/h+uD/w6MFWvyLIk1GiAjI1nmOQFw2ZQVp6GTvnMmKmGueyhqS8jr/+I//qABp4ns7HA5Fj+IHPPTQQ4r/JkGdhTpDLhZkkzkkDKzYeRlj8wtGsG/fPqXG1+zaXbPZdkvxB/4n3LuYdNFrBbCJfG8kkE1sZ7EF/vM//1Oxn6TJgfhSUi9OfF9plilz/FJZgdcUZJNun7KAfvKTnyhpo7LhSkvXiz2QgGzf/e53FSbS1QbZju4JYLHqqVppo7fTozBLiiqs1B+bJM6iZ+WGRMZH/Jw6PEVZtRWvN8zZE06KKrTkFEm0bi4QQItBN8z+l86izSpi2YpszMJ60+jRREap2/U7eh33sSVzmGPNA1gKaqnJjsNgHOTNfzxJ+idqKcmwY7XqGW9ppa1tnILb15EsNU+k7pG4Ge2v8fPuMj5em0uCOZpqoTOFaH3jDdrDGay6KYu611rJvTmbcy/Wkf7IJiwjLZzsTmXrWiOdHU1MBeJJsljRhAOEUwopS7ESGOtiwGPBYY8nziSRLmZAtrmZRTJ5JS1UNmbZJG+//XYFcJONVDZocfgXuq4Uk00WyGxwQYCmGOVWjLXFg2xvMFm+lix/HadOWFj1wEoiw70MDppYvkrDwb09JOWXUl6Uhs5Zx8tv+ti4tQy9t58T3U5MwQBh9zih1GJyPPXsC1Vyz8oyUvVOWvbuZrxsMxUmNwNt55jUTDLUZqS0tobiIgcm8fg0OoKTXRx787e0eCspzE4k4BnGkFZMRWkxhulRnEp0UYsmHMGgT8KWoCcU8hPRGjAaBWST6Oj8epucnFQ6qwhTQ5imUudODCExZEtLS+d1HJU5dwmNDwSYOd4fUlhgFSk6LIboGKU229khSa2B8mQdcYpTvfgrEh5g70/foEMBQnQEx6bRxxVTs7GchMgw57p6FfBnYCRA4YqVlKbp6Nz/LCf7HaSkWZkcchGfXcW6jXkE609xtm+SgMmI1ZZLSVkSU/0naOhxYjIkoPO7GE/IZ3VVOUXJFgQP1Gr8DLYcZe/+DkjOICEyzZgpjarlyylPDDEwNIbHGyASDhFOyiIvNR69x8mUy4fGaMBoisMsKdczdenmctrl99JRV9abMKAECJU6A5IyJiCARJHnc/hFoksB2VomPTSOTSvposJsSYuPIz8pYQbEjhZk9wWDWIx6Bqc9dE84Faag1FlaTLpo0DNK/e43ONXnxIuR5Jx81qxbT0GyDVd/K53nBhh3exmf0lK0ooK04AgndtUxYrOTYp1iwBtPcfVa1uTqOHewjqZJFxqbjdTMAvLtIQY7Gjg3GkJvsuD1jBCXWUVNRSXpNtk3hd3joefsGY429BCMiyPdDsNtYTKrl1FRYmZ43IXfHyFOnESDGZs9Bbs17nxq6GJBNtFJf3+/EiEW4EbY3BIMkOi+GLOyPy10LQVkk0CRGP3D7dN0HR3HYNFRtD6JpHQToUi0NpMhNEai520S3duUv09Y72E0XmqyLR1kO9HQjSYxH3//YfoMmdTW1GLq3M/wu0C2ctZWRUG2UMRF42uv02dIxpai4c1tO2k85yanoJCKm+7ilqROuvoG0Bfcy7qCFAzaKAtNj5PmulOcaA5QumoFNWUOCIbfAdlCNvJqivC2vEVzd4j45HxM+hDG+Ezy8+0Egy48/gg2cxymOAtGQ4w1PjeoL8EHcfJj+hI9yjoTvQmDbCHD7Eow2WJzY7ZzIkajMCRlXsh+vZAjJOnefucY3WfrONvaSSS1mOq1GyhKMuLqPc2ZASc6RwnJQ/s42jSOwZELXichYw7rbllOTnKcwtAOOgeoO3WEvY1TpOXVcHOpiYmpESZ1aaSGBzh4ug2XIZ9bqnMwBzuZCFnIXnYHaZMnaGxvwp9RS26om3NDA+jzarH2NdLUMQ5JJpD6SsYsylZWkZthRbeU1LwZIYmMRObCQhS9SS0YWWfCPBR7RIJKiylyvBSQ7fn2vfzrqRdwxCXwkRV38Mc3f0Spw/SzQy/yxLFXcPk8aJ0RzNZELDW574BscWl8MUNAtow5QDYNupCLlpbjvHakAUNAR1ZuMctWLIORThrPDkLIxbBPT7iwmrU5LoaOPMfeviyWl1SSm65jYmwAX+7tbLLVc6a1hQFXIv4JLyZbDpU1aThbj3O4PkhSRjI5ZTWsWl2ATepIKWCQlrCzm5aTe9l1xIMtJZGM4iqqy+2Mvt2KU+sg96YQZ3edJeDIJCXJiDagwZJYSmGJEffICNM+PQnJCQq72SD1EvWGi3IUFbbwDHtUgDbRm+hLWAfC3BagRgISC83zpTLZ5Hud7mm2NR/nheFxpgIFrDt9mO/s/CUTCQ7+T+1D7Fq9kSzfWT5bWcSWkvX4pLDzfJdEItzDNJ/aycvelXzp5jJshvNt0CDkoa9tFy8fOYLLk4lDp2NSqyNh3Z08kjjGmy89za7hfGpL/fT0TFBcexc3l2TQ+OQOzjg0xCenkl21ktLpFk6fHaXy0Y+TN9XO8W1vMV28npoCDV37fkxf1hdIP/cUL+1vJ2H1l7nvplLSQ310dA0wHdIR1CZSs3YlmfFR4EnmrN8zyuj4GCFtIokWCwaDFr1J6qRGfYILrxhQIgHbp556Sgmui10iAM7GjRsVu+RiQM2lgmwyMz3+EGOTLoaHJ/jekw00TGqwpCQQcTUw1vUK+TWfxZRQgnNykqTAJF+5I53sNBvZmWkkJsYvdNQS8U/RfPoAPzsSx/9+rJC9zxykw7OMzz5sZc/3t8EDd7D1tlLMgXfAVmHoOkc7eH7HGTTZFdxRMMZPfjDIB755ByvzoHvP7/jRY4/TeXeJEoAt2HIvj1SXU2Hz0ln3Er85VsQnH8yh78SLvDRwJ//7c+Ug9dvO72tRVr5WK+Ck+IMxtqhEmYJ4RgcZGZkgaLKSkpmLTfENZ+pFzPHEspZOnjyppM3JOSJsbQlEyB4pnRglI2ih9SYfvRiQTfQtAWHBA8T3iPlq8ns5U8WuFXxgNqtI/Mg77rhDGZd6XV8SkCClkKdEX9/61rcu2l001vhAwNMLGyP8Pp9Gxvjv//7vylgFWxIwOTYfxZeSoHcMaLuUcV0XIJs84J/8yZ8oaWhinF4MgZWN+O///u9/byBbvE1P5QobXS0eRod9rLnFznC/n7RMI15PCEeqkabTTjKyTYyNBmg546KoUktO4fwgmzHcx67drcRlllBdkY5Rq0PjbmXX802YludRWl5D8uQZDjTNBtmG2PWPJ0h/tJYcXQ9v/W4/bdIswRPEaDORu3ILm9etIs2qJXLuTb53JpMvbioiaabuidD53c07eKvfQnWOluM9NjYsz8FX/zpNCWvJD5yl3baR9fp+eiaCZFZWkWE1Evb20VDnJasyHZ2rn/FIGplpVnQhH35/AI3OjEHSH+eoESUTMoYSi47feOMNxYGUZheLcRxjYI0wcxbbXXSuxgcXLg65Tww0AYOEJbI0kG0dy7PiOHfkEPX2CmoMLqbH4qhapeXwvnMk5pVQXpSKzlXPq7v91N6Uy8iZ7Tx7dBSH1YzeNUBP4ho+ckc+nbunqLyrigzLCIeOuamprSbLMMnpw29zqKWH/iaofuhetqwpJFHoAgrI1snpfa8ykfkAtSsLiXc3cKLRRVJ2KoG2Zvr9YLJaMOp0mEzJpGXZ0AT86C1JWK1mBfiJ9lia23kUvcnGJ51/pbuP6OsP//APzzMPF3IeLw1kg8bRkJIeWpGiJSVO0kU1jHnCNI2GsZuhyH5pTLZ9jx/Cv3YNtavzMA63cKKuG03BSlZlhak7doiTTd2M9o+Rt/XDbK5KZfz0K/QYVrFq3QoM7Xs4MxwhOy+BEw1usotKWFGSqoB97sEeztY1oy1aRkV+DvGhLt56pQ1jXgEVVVnEG7Ro8THYfopjZ70UrFxNZdo0R0/3Y7RnU1qYjLfnLG3nRnAGNApYuiwvSfJgCOrjSZQC8EL4kMiuEn2UdMi59SavCWNTDjiJ8kuqoRhEMUB7Ib0tHmTToDQ+GHdGQTZpTBNvptCeoICkggcLA8oXDGEVkM3loXt8Wvm3ND5Ys1DjA0kX9YzRsG8vPaE4ktKTiYz4MManU1SdT7phmH37D3O6qQfXlI+SW++mKlFHz4k+rNXLWVlt5Oz2BpzWNIrSR2jo0JJZVklFfgJ6rZ+B1mbae9ykl5SRm50MI0fZc9JJSkEF5QUO9LIvu/pobmplRJ9LeVkhqfp+jm1rhcwcshzj1DX14YuYcFh0hE3xJGcVkp9uJ04fBYEXC7LF9klJ05ZCsGJ8CLD96KOPKiyk2anCcx3ySwHZlDo5vhCtB4YY63FRuCaZzIokZa+OOs8y3zTowlM4nM+THHibCdMtDFseJLRAd9GLMdlOnu0klL6G1akDnHyxG11WGckpHQqLt+A8ky0GskEo4qbljUNMWG2YUn28ebAJv8bO6sIMkvMryAvWU985gCb3VjYWp86AbDLsIK6pKSZdYawJiSTERz3X80y2UAJ5NYUEOg/Q700mr6oWR6CL0VEnhqQUwl43PqykpUfXtrLeFHnMv08KoC1RTwkgSVkEqRkr6TWLcUCuJMg2G2wTMEEAW9mHFwOyRR9TWNJORgfaaGloZSokzMN1pPvbaOgXkK2IlPEjtE7GUbj2NtKnz9DY3I2utJaqrGQMmgjaiI+RwTaO9vpJzVrG+sQh6lrbGDWVsiI9QH1nP+Omcu4t1tLXcpDegFUB2dIVkK0Zf8YGcoLdnBvsg7QKIuNjBBPKWV+dRmiwg8amDpyJhVSV5JJguLTaerH9U5w6WW8SQJIAoASQFgOwiayWBrLt40enX8CsN7K1eC1/edtnlHID//Dmf7Gt5XA0c2PUizaowViWpqTFSnpoZWIuX6t8gGVJeXOAbFr04UkaDm/jmd09VN7xMR6+uZDQ4CleePppntjRQVamCbcnhLH0Nj68JQfL+D56bfdxz4YV6AePcLChA0/qOnLPPcevf7eXfl0ecd5hdLYc7vrg/Wh6D7F/Io8vf+7TVNr9eL2S2juzHmSxT7RzeNfzPNVo5XNf+iobckNM9PfSvLsdl9ZO7kYtbccGcZTXUFmQiHdE0ppHsOSWY/JM4IlYSUm1KbWzorW9pEbvxXe5GEAqKb2PP/64EkCS7AhhRwlTezHrbakgm5xhI+5RftN0iJ2DevyaPBzD/ZTU7WPa62Zkze0MZGWRqevic+U5bM2uwRdegMkmZ7hnlOb6t/j1VAXfuKWcRONM4FBqOjpHaTywlxZNCrW3biVfN0HLkX28sU3P7Z9Ko33fTtpSPsznb7UzcPQVDk7YKc/NpPU3T9G07EN849FbSPKN0XL8CGeaxqj46EfJnW7n5I49TBetozofuvb9O6Nl/5v1cfXUndpO3MbvsTljmoneZrbt2kNzzxgJ8cms/cDHWJETrzDTJRXZPTHGtD9CQnoGVo00pvET1s2UU5jjcIoBpLLOpIOfBCTuvvtuxS4RoORiertkkC0SwekNMjw+ydjIJD/4dSMdvW5sCUZ84X5ckUlSy+5VaiV6pwKk+kb4wu1pZCWbSU9LJicna8FApG+8jSM7/p4j5T/lW8s8dO99kaNtIxTd/wlGH/8tri13cOvmCqyhWJkXKUXiYbDxBV5rHqRw07fYpOvg6BPfo3/TN7i7JoPhg2/w5P96C/PXShg+MEHaikf4+h8vIzjcyeHfPMm5mz7HIzV2RhsP8fqzTWz40y9TqfMjSeRKpsTAaV79xYvUTRrIKr2HRz6zhmRlHcWANGnaNI3L4yLs1xHnSCFO/IkF0u5FDwK0feMb31DsSinVJKCJkBQWy5RaLMgm80LYqpICHtujZW6InyZBEWGvymuxS2xVOdvkrFWv60sCMRLLtm3bFN9dfMnZwKm8LsFIAU4FKJWg4LW4BCj+wQ9+oMxlsdtiTGiZf/ITsxEEZJOzRs6PpV4qyHaBxCQIdWxPAHOcjqqVCYwM+WltcFJaZSWvSCLceg7tHiO/2IJ0HZVN6PSRKUaGA++AbOG5mWzGSC+7d7dhzihleUUGRn8bO3YPk1OUR3ZhJvFGPcbpVl451YMhvYbNxXaMwWaef3qAFfeuItMaYmxoVKF+9w04Sa0pJt2eTnJSgpIeGu7dzffPZvLFWwrPg2xIXSBvKzsPjsL4Aaby72JTZTG63p38rCGODZEJ7FvuImXwHFNBHZkV+ViUrqPTdO4dwrYiE6N3iGl9JumJRrRBH76An4jOhGmBxgWyEYqxLwCpTFDZSCU1eOvWrQt2SLmuQbb8dBhv4tDRI3itVdh1qaxeDYf295KUV0xZoYBsZxSQbf2GDCbbD9MQKKQiy4aUBAqbk8hIS2Bo1y/pyd5KyvjbDKY8wMZMaGw6TVcghaosC0PHT+ErWsnKqgKSjJKmqyMw0UHjqV0ESh+mOsOOhV5OnhzBkm7F1zyBISeZBIdVATP0hmidDunwFvT5CaPDaJKGBqLfubcL2RBbW1v553/+Z4WiLZugoPyiNyk8vBBYcykgm4xm2h/mzFAEfzBMmjWaLjrg1hAIaylNipCdEAXelnJJuuhBqcl2Zw2FhakYJzo53dxBwJTI5JSToD6OrOQk/G3bGUm7mercdFxt2xlPuZnKogr0XW9wejRMoi5IizeNiuISilKkSxJM9/fT1TJAYlUJGSlJmPQTnH6qDl9OFsUrcrEptfU89Hc10ditp3x5GTn2KU4ePYcuKYV4fxdTmiQSEh3ogtNM++JJtwubyI82LhlbnPl8fT1hui0EsolchKH5H//xH4yMjCAMYAFrbrrpJiX9bSG9LR1kk8YHIQVkS7daKLDblALf4pxIgWFhsgnINuB00zXhxBcMKwV316QsIl3UPUbL0Tr8WWVUlGfjqj9Jy0iQzDwLHX1j+DVWsu0mXF2H8GSuJENnY7p1nORVZRSUGWh9oY7JOAeJ5lMMGAsoKF5JbrwOrd5Hb1sPQ8MackqzcNgtaLxd7Nvfjy0rn/LSNIw6A4GRZlo7mgimrqI4OwebaZymba0Ek1NwJI3SO6XHlpRGslUPOgMmsxmz1MSZWVjvgGxRFuJ8Bq3oRWpCSWqvFLEXw1Gi/DfffLNi0C6kt6WAbDIS56iXjkPj+L1+CmuTcWTHK4W2Z/C18621zf5mMn3P4tNlMmR6iOBiGh9ckC6qgGypq6gtT8d1fAdPt7mJNwaoWbacvLT4mXRRAdkqyLJpCA6f4YntHcTnFrIic5odHQGKS1bzgRIbXsksGznLb/c0MhpfziObyrAbJbA140wo4G4s3Si6S8wG2XKXF0L/ESZ1mWQVrCPe08zw5CQ6WwGJZiMhnwtvIIjeFI/ValmwA1usBpuwa4TVJqCopBuK8biYOp9XA2STZ5b9eqkgWwxQlLp0oZEWDjaeY8pWTm3SMC1DLnRJhWR4TtEbdpBXuZnksSM0dLQRzL6FZVkpGLVhtGEfwwOtUZAtu5oNScMzIFsJK1L91HXFQDYd/a2H6A3Ek111O2lTJ2juaMGXvn4GZOuF1HK0wQBaRxWrsoyEJvto6WxlUJvDsqJ8HNKwbymU5plDI1aDTYJHwmaTNFvRm5S0kKDEQmzfpYNse/m30y9QaM/is+sf5N7ym5SmB/u7TvPDPU/RNzFEZNhNxO1HXxztMCrdVascBXxz1cMsTy4kMCdwE8bvmmSks5HDh3ZzZiqRrVs2MdhXz0lXBh+tdBBAj9WeSWKkg+7m3biyHmFDWSHBviMcaWrH6VhP8egR6vp8pK1YRbLGj8GSQHp6GhrvGK31b3PyZAOBrA/yBx+pJV0beqfueiiAc3KE1sZD1B/dx4DlHh7+8HJ8+1qZ1tjJvsVEz1kPOeXFZKfF4ZvsZWxYcu5XYQk7CWhspNhNhIMCssmZMT/IJjak6E32SWFFCQtRgn+SLrrQHil6WyrIJo29BqaHefrkTnonIpRmrECv1TPc283k0ADla2px+p0MedvYWlDAHYXr8YUWYLJJeDPspOfUQZ75XYgHvnkrpUnG6P6rBf/UGC37GnAnZ7DslgriA04G6+vZ/7N+ir5ZwOSZIwwVPsrHS/101L/NnkEry2vWkRNq4/SpU7y1pwPL/R/jI3EDnGocpfJjArJ1cGLH20wXrmN5foROBWT7NutMdZw+/SbxG/6G5Zp63jjRTcSWRaXdx0T/aYylD7M8JxGdJkw46MM5OIUvaMZelIRe6tcG/YSkS/Qc6aIx8F5qeUnm0i9+8QslI0LYIgLc5OfnXxSsuVSQTb5P6sgNjjvxujz8/L9PsfvYCKTaCcRrCBu1WBPTCfm8BCa8FBrH+cOHikiOF6c/j/h4ywLAk4+Rxh386OEv8ZSpAIcpiNfvIrL6Af70m19nReM/8DL385n77ifLInV8o3U+pYbb8V/+M//wnV/QkFVMIl5cYQ+pn/8Rz3x2La7jB3n9/53kzqfuRHd0J6+1+ll+/8NUuHfxvc98m5dGgpjjjYT9XizpVXz5n5/g05VapPyhTJyQb5KBrgEmlQ7O6WTn2TFd1EwOE3BO4tJaSLQIa3T+GnSyXn7729/yne98R2Fmy3oTn0D0JutvMddiQLbY58w+M2PgrAA1Uuf0e9/73nsYT4sB1hczRvWeKy8BsY3kbBVw9kJAVnQrWYmSZSP+5LW6Yk2jZCzChL7wDJF/SzkXYeYtVIpgrmdQQbaLgmzRSFRpZTwJdgOnj04ozseK9Uk4p4M01U9jSzCwfE0ifT0e2pucyH5TKOmiwmSbE2TToDdNc/yp4/iz8llWW8DUgRdpcaxieW4qZqUwug6zxc/ZN/bT6U9mxZYVcOYX7HGt4471Fdgt0skMxtrb6eycJPeWGoVOruS0arQ4Tz/Hy+61PLAyM9rpMmo5ozdNceLpfRxt7qfiI/ewKj8TnbeF3z15gLA/l01fuhrp4x0AACAASURBVI2kkdMcbB0mtWgNZWk2QmPNnB5PpLrAIWgCkwYB2UxRkC0UUgrlSoHxuYxSAVpiQI1szoIUS/qhOCQSEbntttvmLd4oI79S6aIXLoBLZbKdfel1JsvFUMkkXie0/n28vmeUzPzVbL09lebnDjKSWsCyFfnoO3fyVIOdD95RhqfpKPu6HWy9ZzmZSvMKidrqCU8c45Xjg2iHzKy+72ZSgp0cPXoIf/bd3FQa5Mhv9zJdsor1KwuxK7XwoumiB/e+zEDa3dy1vAAG9tMwaiaroAh6Gxg355GfnY7VFC0CH/X5o0woKQguzMb5WmjLxiP0/h//+MfKwfqBD3xAAQCkUYnUGdqyZct7OkVdKN9LBdlkHktX0e6pMCNuaSABiSZJIVOqfFFkhxSLRqlrs9grEupn789ewrv6DtbWZBJob+Bsk4/0Qh2No26S0opZXRxH+0vPM5B5Eysr03G3bmM05WaqiivQCcg2HCIlM5WeA52E8suprszFLp3gnL0cO36AEesy1i8rxzFVz8v1TvKKK1he4FCATi1e+jsbaRCQraaU3KRpThw9h95hI9zRTzgzn7yCFMJj3ZxzW8jNTCTiduKNxJHoSMAsbFFFhfODbHIgSC0vqZkhTqOwM6SgvkSQJQ1fgLaFDrTLAdkKHAlUpNoVloZk8ImKAuEIJr2OtpFxGocnlH1j0Uw29xjNh0/iTi+ktMjByNEz9LptFOS4OdrvIzWzhBWZEZp37GQyewW5STammsZIXv0OyDYV5yA3d4x9h8ewVyxjdWUGFoMW57k6Tp49hzlrOZUluQQ7t3FsyEpB+WpK0q0KQKLzDXOqvp4un53q8hLSQx3s3dWDpaSS8iwvrW0e7AUFFGQmoFe23+icjO2H74Bsxuh8nWPOxoxQMWalJpQA2VLbS/ZOiaDFANL55vtSQbbpEQ+dh8aVhhGFG5KxZ1miTt6sBimKoxPykeTbhS7iZSpuE0F92iJrsp0mUryaypQpTgjIlraa2vIcLOFBDr20jUMN3eTf80E2F8fTUX+Mc7oiVlVWkB1o5amn93IusYKHH1hF/EQDL7a4yClYzr2FCQQQdm6IjgPP8/TJAXLXfYAPLUvH6x5noG8C5+gU7kgcOaWllOYnCC0uCrIdOsSAwmQrgv7DTGgzySoUkK2F4YlJ9AmF2OPjldo8waCPQESHwWhWUpvnugTIEuNfUmhkvW3YsAFpSy/pLbJPCtC2mNopsteK3CsrKxfc0sTpERB2dnfRi71paSCbBk3QycREP4M+C4lJGdg9bRxs6mHKWs4tyaO0DLnR2QvJcJ+cAdm24Bg7TGOngGyb3guydXuwZ1axIXmMhrYORs0l1KT5qW/vZURfzH3lVga66zk1ECSrZAW5zjOcqDtH/PItlBg66Rnsh/TlhNtaGNVms2ZzKXS10tw0gqW0gvKyDOIiiy3+/Y6ERM7i8O/evVsp6i2phtL8QAAAqcMiQJvU1lsIIF0Kk+3Ztj38V+M2Prz8Vh6q3sKe9pNK3a57Kjbym1Pbee7ULnwDk0TcAfTFDgVkEyabArKtfJjq+UA26fAYlkZKPlx9Z3mzoZNuQyZrxzs5O5zG3Z+7lRx9GI3BjG/wGGfq3sSV9TC15YWE+o9wuLETb/pGCtw72d7lpXr9x7gtN45ARKsURpemID7nKOeajihs7sxV97M5V3c+U01SCOUev2eKofbj1HUPosnfTGnXOSY0dnLXa2jd00tiTQ1l+Racvf0Mj+rIrkknMu0ioI0n2WEmEpgB2YTJdpEJLXqTYvmit1dffVVZa6InSS+T9faFL3xh0etH0qhlzxVAdaGi1hIsGpwe4XfHd6D1R7izcgO2iAvXQKOSklhQvQlS0nm7+zgGv5YHlm3FJ62aF7o04Blu4s0Xfso+4wN87eH12MI+RgfGcE46CQaP81pHhM23fIS18eMcPbKD15yr+WatgTOnDikg2yfKAnTU71ZAtpWrN1OR4Gd6epDmQ/U0HDCx/FMR2o8cIX7d11irPctrvz5O3M33sGlFmPY9UZBtvVnKnmzHsPLblPoP8VLLJKXVt7De0k/d9oMYbnqEmgIB2eQsCOCeGlKaClhT8rHpQ8q8Q2+eaZZw8YeWkjGyvmSflCYHki4qtSwlePuVr3xFYdlfCJZcDsgmjVH6pSaba5qDh1t58vVmLAkmbPF60EiHCC1OTxjnpId1pYk8tLVCSXWvrq5YsCZbxDtOw+Fn+MsTefzwA6VKze6Aa4CTzxxgMrGaTfd6ef5vn8D+yF/z0duK0HuHGOquozFSzGjbWzRo1/L1jal4gn6m+8+w4/unqfq7L1I5Vs+2f5rkrlc+SlZ/I7t/+jrdphKWr+phR0cmd65dRmq8fNcozW8f5HhjBV/58X1k+APRbs/KoonWfnsXUCB7pHeScXcArSWVRGOIgGcKl8ZCksU0b0BB1puUjBE/QIgR1dXVCutH1szf/u3fKnpbDJttKSDb7BkUA9lk7sg5K2mr1zKtcKElrb7+bgnIPIwxwuaSzWICI1dbrjGbd66xxBjUlzqOaw6yvf7660pNNolqzJcuKowMYUNJFERoxotZ3LOFspTGB8dnuosmJBlYtjIBlzNIe5OLQEAKCkuNl+gnayUtKCRGToRgcDEgmzT7jNDz9ls0G9JZsbKEkV3/xaunhvEExKAJYsssYusHP8Eq0zne2L6dw2d7CRZu4rG715PviDvPkhDAJCyd1qQz4YxjpNV5OP7Ma/jX3cbKzMR3OQgavZGpU8/ym/Y4NtfeREmqhYh/mP2/e4a2tHv42E0FxBnDjLSd4PTZDqaDBoypZayqKSbFosc32c+0Po2UeCMaKYgciqAVkG2O2l4Csojx88Mf/lABZD796U8r7AyJfshhK8Whv/jFLyp1GRYqoH/9pIsGaNmxi8nilVRmpWIx6giOt7P37TeZSL6Z22sries7yvPb99M6MEVGaSlx2kJuu6uGFCY4ufcN3qzrxfP/s/ceUJJdV93vr2JXdXd1d3XOOecw05NH2cK2kiM2OIDhmWg+DHzm8/fgA73Fg2UeCz7DA4NtMA+D5SSMZUlWsCxpRhM755xzrOpQXbnqrX2razQeTeie6Z4ZSfeu1WpN9a17z/3vc/Y953/+e2+nm5zD7+PBI/WkRbvofuk7jMfeyz21ecSbthhrfZ2XXu5gPiadTLORvENHqCnMJkZCD0XJtjbJ0IWnaV9Nwra0CqklHDlYT0WmFQN2JtsGmd/yQGQ08WmS1NugJKv1BvWYoiyYzRIyevWcbGI3UWSIrF+Ye0mgn52drSxMZNdfKkLJZ2K36ylsbppk2056K+SaTB7E8UmhD6cPhm1BHF4ojIMkReW2M6ItGFii5VtdzBu6GJxZQxOVw5EHHqO2MJKF869z6mw7M84MsnJsJNc/RE1aElvjp7BbD1KUI4rP1+lb8WLNqiXNO8FzPzlD/4SdqNhKHvzgUdJ1czT/9BU6x1bZjMznyD0nOFwmyqcQOSbhoovTIwzNaMkvzSc9dpOezjl0MckkaRfoHppA6lTEp6RjjU0jKzMRs9aN3baq5IgSVUGMJVpJqh8iTd/63DKGRGovCjbZZZRk+UKQ2u12JUebqFrkM/Gx11v43yzJJjbKjIlSiC4h1ZQXVtgvabTMrW0wvrqBw+fbGckm2ku3jd5Tz/FG5xhLDhMp+TUcvfcwZVk6Rn/6U95o7mfZl0pmnofsA0fIIJqNUTvWynwy8/WMv9TPRkQs2VVp+Keaeel0M8MrkFZ+hIfvKcU41cPpV5sYta3jyarhwRNHachNwKDkPgxV6XUt9tN05ic0y+I+v5TMQBr5FYVkF1lxzw3RNzqjhPnGJaeTnVdAUozk4QvJa0QVpVReU/zktcMOw8UpZLxJbiGxm6gQZYIrIaSSQkEWlHtZXdTl8DJ0ZgH77BaFh5NJKY79WQ5QclfJAqq/A71uE21uDn5TGgFt5HUDTESJ4ZifoL+tD3KqKEzYoHtoGn9CBfX56ViMPlYHzvPUM71E1d3LE4fj6H35Kb757DlmVl3oKObE4x/kAx+sIydaw+rwef7lP57mtbYxDJpUyhof4WOfvp+KTBMLHf/J0z/4T051QnTCYZ74xYcpz3QzMeolu7SE4txYUN7XTqbb2lkORJNemgWLHaxrk0nJqiHSNcbq+gY6UwK+rU3smx6ioq3ExluJipTqz1c/ZFEoG0biEyUFgvhECTWUXU8ZbzLuxJZSwfJ6yqi7RckmQ9Vlm6Tz3Otc6BrDpk+jpP4Y9zcWEbkxwtDCFtrYbJJcPSwErKQXNRJn72BkagJ/6kGKU+KVsF3J7eayT9MqPnLBQOnRYuJMHrYMWZRmRbLYfo7Tp8axHjpKfXksU6de5Xz7MhprNBkliRTW3UO2Z4rZ5SUico+T4hzk9dNnaR1cJCYpg+oj93OwooBYw+4JNrGkzD/kHSbkjBCj4hNlB1v84zPPPKOMN1FsCxFwvQXAbkk2CReNNJoxGSIUpa8EukbojHj8UjXSi39hg+CGB0N+vBLh5Qv4KE/I5XfrP0xl4jWUbBotet86/U2v8NVv/ZDBSRPVxz7EJ3/9KGn2IX749Pf49qtdxCSmc/D9n+CxBitb06dZT3of9QVZ+BfaaR+ewpv9EMcT5jj7/FM8/fxZxtfSKWt4jI99NJfFpqf5xnN96NKqeeiDH+cX7yvGHM6IqtHiWx3m4svf5f/9z2Zc0XkcffwX+PSxFJbOTeDQxJB6UMfA2QE2HfNseM3Ep1VS21hGgtEbKjKiicIaF0FQUbKFNh6vfLvJ+BHSOFxURMgxsZsk15ZcerJpK2qJz372s0rqj+utDXarZJM5hs2xzpn+U0S4B3kiNYF4o5GA343PF0BnMNG/bON7c+vkljzEz5Uc2RnJtp3jzLU6xvkX/p2v/Fc3WkMK1cc/yKc/+xAprlHOPPMNvvN8K3OkkX/yo/zOLxwnyTlJd08rK5kf5PF8L1MD57m4GkFOfCSj//w1nh5dIKawkp//P77IoZQ5LvzgW/x/P+jEWVDJwZxsDj10P2Wpfiabvom96Pc4HDPPT3/0FP/aZeCDj99P7vQFXjk/iy6rioaGIBmVj1Ei4bzb77SAd4uNxXns614McVbi4qKVPL9XK3wQVozK5qzkG5XqokKyybxRQuxlU0nGoxBt4kMvt9utkGwyzje33Jxv6aT13Ck8ri3sdhu2lVWysrNwu9xKxVyXRHYEtWRn5fDEow+TlSc5a6+n7NLgXhun46UnGS37Wz5WaQmRWl47o+e+yUsTWg49/Fly7af499/5C/59dgl/VilHfuOP+ZOiSc53nifh5J9xMs2PN6DBszbGhR/8Kc0Z/13JtXf6n9Y5+c0nyNlaZ7L1Bf73j/owe4wc/4UPc7y6kCiNj4Bvi5mOH/PaK00UfeavOZ7kuTw121VeVpKjzcv63DBT06sEIq1Yk9JJSYxV5jnXejeJfxN/KFUshWATVb3YWOYqf/mXf6nk0XvyySeVd96N1uI3S7LJw8h7VjZDVJLtZike9Xt3GoE7SrJJhRlxvsKU/9Ef/ZGy8yuD+WrSQnG6UuFEFiBSOvhGA/tKYHdLsvllBxyITzAqoaJanQb7ihe3K4DeoGVlwYPd5lEEZHKESDbNDZRsocpBxo0BvnV+gpyCGqoz40K7ROHCQlIeW6dXciBISIEQePIdnajclLXfZVOQN7+kLApds2d5/qKeI/dWkxIT8RYSQsLNhLiQBblMHmQXUiHr0ClEhlxD+fdl1/0ZImP7/j87+Qy168pDnLfsVMkuvVTqEruFHboQNhLnL+SNvFyvtwi5m5RsITXYdjYzRZgSwlBsFFRCHRQAkZ00OS/E4msVvJVy9qIk287zoxEbKCG5IlDyK98PFSMI2UAhc+XfIuhWztte+IuSTQkX/Snu/A9QnmLBqCxuQuco9xH7hUkO5TM5rkhyeunzn7WcXEMWiJLvJCwPD6ve5HOZHMmLVWS+11v03wrJFm5RuApiuH9tuGFyzU+8SUty9M7DRpUJ23Z1GAUbGWNanVIxWOnvyt+2x9dlYyMcmqlRxkiIJAnbUUkejxatPmRbZWwpJ2nRinpN0uddGqvhfhPqM0qlKWVch64X6lNhFVFo4vOWHcnLzHSt8SJVYcOhhlIRKtxvJERbFo9iM/n8enbbFclmd9AvOdn8AaKNBipTE0hRwi2uODTg8PjoW1hlbmMTvWYH1UXDFca2faCSQVDxjdu+yy94b+MmWMsYERDlRxsiYIPKGNrGVSouKnYOnRsaq+HPQipgCW8NY/9mH9z2kWIvZRy/aR8lT578bNsuZJc3/eGbfvLqPjJ8DyHUpLKoqH3FH4a6WqgYgsjtZbyF7XmtCcNulGwh9xBkfmiNhV4HJquRjForlkRTCD95Jq8bzWgvptbX8ccm4DlwP5qElEttu97EJTzeQuNH+vf22FH6dai/K35w22cqY0dsFbo6Gp1OsU/InYYqZfqDATRBbch2MuaUQSR9QN6RoSTsl0LglaH15gJCsYNip7Ad5N+h7yjj7zLfGN593X7QaxKK4jMkGXO44IG848LfFVuKTcV/JiQkvC1IttArQt5RoTmH4t22fWQog+e2bRT12DbZT6jilry7QuNi+z0TDC2OFP8tC7nwd5VY5ND7UsaSMkYvzXG2x9X2uzKszJd7y7VCxTpCbbpyjF6vL175N+lLYjMhZcQfytgKF9oSJZuMOdmkELtd79gJySbf9/p9nJrt5Onh07h9bpZXV1jbXFfC6S8dMtcUpeCGD2NabEjJ5vdRmpbPbz/wcSoyCpTrXPXYfrf5/KEQTsFHGQeCmz+AfB7CTZKiyxXkrPDG7PZcT+aXyvnb4ykYwlnmnKKe9smkUYzrd7G2sMD88jo+eXfqTETHp5CRZMGwvYmg1enQS5ECMXHQjX1pir4RF5nFeaQnmiEg1758wigOens8hhzfVcec2E3sI2NO5o1iH+l7YXuK3YQ0lbCf65GjuyXZpEk+r4/26R5+PPAyJfpkHq27B+36JP3ji1jzSvhxy4ss4edjJz9GaUq+QpDu9Aj5SsFYcWKKf9PLxvn2WFTy9SmfS0imMoBC8wWxz7Yv3Z5KKPNI/7Z6RMhKIcbEpor9tsebqK1Dc39po17xx9JP5HsSlaKV+et2VIzSX35mbG97grD7vOwhrzUnkfbLxoP4QwnpFWJUwdTnu5TQvri4WElrcbndbpZkC19D8OwfmeDHz/yQlcUljFI4SqcjJjZOUUS63S6lb9tX7VRUVPLxT3wMq/XGef1C7fIS1Bgui6bYjhJRYBbbBfB7RWEmdpL5oF7ZgJC1AprtYjqX/K2PgCa03hPBhlaJWghdT7GbEs0Teu+F5/HhOatGd9m1rtPhFO992TtQ2UDcnsdc62viE2WuLyS25BmVVCOK99guPiL2lI0/IdtupEZSSbadegP1vHciAneMZBOHJ7uHkjBYQmRkt0OSq4vS4krpsJwriw0Z8BL2VF1dvaMkp5cbbKckm8xlui76cDrkBRNyckaTlpQ0E/FJUulPi9cdYGbCxcpiiGRTzpIKpOUaUjOvV/gg1CKtHmZbXmTKVEJpXg4W484UOdfrgBqdn8nzzzGfeJjKcOjprV92T/r8zyxcthfPYQnm9Qi20AtGpyRO3E3hA0mUGa6qdq08VHLdzs5O5bydFj7YEzBu9SJCstlG6Wl9CW/xz1OdHkeE9uZ29a/VlCvtdTNN3guS7a33vYyM3p6Q30zb3o3f2alNd0OyDdpDhQ9c2znZQrhew+mE1gfKcl12UKW6aGaUaVdVYt+pdruRbcKT2Ov5yt2RbKH3ms8bwLW8iX9pAbPBizHaqBAmQY8L7dwE+tHuEOFfewJK6sBkDll4hwrSd6q9lNf99mL2ej40/Lf9UrKFi2Jc2Qa5nySIFsJ9p9VF38m2uvzZLl8Q3ko/3inJFnZwkrNqZnmBrz7z7/z4/KtKtejLD22EHn1cJDpJQRAUcs5LaXqYZCu8Nsl2mwyn0YivGOfiiy/w0hu9rElhEHMKRUce5kMP1JFpuTJvpAZt0MXK3Bi9I26yy4rJSo68uSR6lz3jlb7w8n/faEzKZW6GZFPUbJvr/KjjFfqmhvhI9fsoK6ump7cHu2eVl3pP8eDBkzxUeFTZ1FGPW0fgVkk2GdtCprW0dDA7t4TVEkVEpFlJlyJvP4fDiV3SBOg0HDxQR35h3pub2bfe/HfUFXYyrq73wLdKsknKE1GN/+Ef/uFbqlS+o4BWH+YdicAdI9kETZkACtEmORZEhSFHmGC7fAIknwljLjmGJIfGzUyOdkqyya740myA6fEArq3t+PZtlVmYULsU+bMdBy8p0WSTPytfizkqpGa40aE8g7Irsn3mjb9yg0uG1BjKLshVdppu1J679e+7JdnkfCFjZcdTCLbrhaJKfL8oEOTnRjlY7h58JInqKgszA/gTa0mPDVULvduO/SHZ7ranfOe1Z6ckm4gRphxuulc2sLu9IdLhhn4v5OysZhN1iRaSTIZ3HoB36IluhmRT3kFuJ5rRHoL9bQTmZ5QKm7LjboyMQpOWg7+0AXKKIcL8Zi42lWTbMyvLuNlNTjYJr5INp7W1NSUv27VUBIr6z+9X1JFhld2eNVq90I6qi14Ok1QrnrUv8bXXv89znacw6q/wfds7teHpoCg0qzKL+Px7PkVFxp0n2ULPElYbKuXJL6lAFWXiVQ5N0IdjY4WFZT/WlCTitqv93snuczMkm9LeIKxs2nij7TxzUzZOPPIRIvwuXnr5GSpKc6kvriE2MoZAOJfMnXzId8C9b5Zku/LRpWc6t5w4NtaVZZnDbgN9hOIbo6ItxFnjMEuF02273cza8h0A974+wq2QbNIPbDabEhV1o1DwfX0I9eIqAjeJwB0l2aTN4ZCmnTi3UNjAdkK0XT7wTkk2Iahk0rBuCyok26XQye0X7aXbXkZsGPQQE6fFdKkwzV3IeuwSr7vl9N2SbNJuWYhIOMj6+vp1w4pFoi55kCQZ/E76392CSSg8TcLjRMF2RRjoXdJIlWS7Swyxy2bslGSTy3oCQZadXjZld/jS4uI6vk8h4iDGZCQ+woBxl1Vid/ko76rTd0OyXQ6MQtJ43LCyAMtzBETCLXmRYq1okjPAYt0Ok31XwXnbHna3JJucLwoNWXhIQvFrzYfE/8bGxipV/CQHknrsLQI7VrJt31Y2IBweJz0zI4wvzVxjvvEmWSX/l2SxUptdSnxU7NuTvNmemmzvJ++tAW7yajdNsoUoRuU9Z3e68GgNJEZGsGazk2SNU8LWr0413mRD3+Vf2yuSTYFxuwO6XS68HrdS+Mtg0GMymW96PfkuN8+uHv9WSLaQ+bYDZS8pUnZ1e/VkFYE7isAdJ9lu19PLy/XFF1/kkUceuaFqKZS2SXKAXJohXb+Z2yHvO1Gw3a7nfafcJ6xME3WahBKbTKYb5gC43DHfCIcb5RO40ffv/N/vTpJNyBpRaEj+Pcm5IcUv3v5Y33lr73cLwiSbqEAlfD+ci+Na990W827HzN9AxHvZKuRuJYf3G9/9ur6QbBL+Lv6yqKjohlUtw+24ZBIl5+NleaKUCW3oxaZuGe2X1UJKeUkmLQsJKZJwoyMcurPTTSHV594I0Zv7+25JtvBdJBdbKB/bjSkZGYKSi3An597cU7z7vhWuzivk9E6qi14NoZBi+81cnOoY2/t+tKck22XN285asfcNVq94TQRulWRToVUReDsj8K4h2WRSJLm6JJ/b2yc08O3ctfam7bKYkF17UaZJQuLrVUbcmzuqV9kLBGSMSTJiqQomCaZVNcVeoLr/1xC7CaEt40xUnup423/M9+IO4icl4b7YT0IEr1fcYi/up15jbxCQxaQUJZFDCiWox9sDAVk4SvJveb9JIn6VaHl72E2iHMRuYi/JBX2zkTFvj6d9+7Zyv0i2ty8ib9+WqyTb29d2astvHYF3DckmTltesLLY3+ku8K3Dq15hLxAIhwmHq1zuxTXVa+w/AuEKwJeqo+7/LdU77AECqt32AMQ7cAnZSApVEtyuvnkH2qDecvcIhMebSozuHrs79Q2ZT4arkqobEXfKCru/b9hu8k11vO0ev9v1jWuRbKKul/ecerx9EFBJtrePrdSW7j0C7xqSbe+hU694uxC41eo2t6ud6n2ujoBqv7dnz1Dt9va0m9pqFQEVARUBFYG3IqC+094evSJMhgpBIyG+8lsiWUQ1Gt6UeHs8idpKsVd7e7uSOkaK9cimhGwEqhFlat94NyCgkmzvBiurz6gioCKgIqAioCKgIqAioCKgIqAioCJwlyIQVrHJb1GtCTkjhIxUl5RKySrJdpca7hrNEntJfmZJ+SMkm+T5DUclqVFlby9bqq3dPQK3TLI9+Ynfpbq4kkDAv/u738ZvqDtYtxHsPb6Vars9BvQ2XU61220Ceg9vo9psD8G8jZdS7XYbwVZvpSIgqe+lKMil6lgqJG8XBFS73d2WCuc3FHJGfmSMJSQkKCq2iIiIu7vxauvegoDYU/Jqj46OKqrEK5Vsqg9VO807GQEh2fpHh/jCV/8MXVYcGknnotOg0WmVyscarQZN7uceUEohBQNBCAQI+oNKSXHv2Cp//et/zIGqOsUZqklE38ldRX02FQEVARUBFQEVARUBFQEVARUBFQEVgf1DQMgZUbCJ+slqtaoE2/5Bve9XFm5gY2OD1dXVS0pElVzbd9jVG9xhBKSPRxiNdA308ut/9T/QZ++SZHOPLPPtJ7/C8cYjyqOoFZbusEXV218XgXD/VPup2lFUBFQEVARUBFQEVARUBFQEVATubgTUOfvdbZ+dtO5WSTX5/q1eYyftVM9REdhLBES52dzRyqOf/yTG3PjdKdmEZHvqyX/gRONRVcW2l1ZRr7WnCFxJrqlk257Cq15MRUBFaGxULgAAIABJREFUQEVARUBFQEVARUBFQEVARUBFYM8QCBNrl5NsKtm2Z/CqF9pnBIwGIxfbm3ns9z51cyTbt578e042HlNJtn02lHr5m0fg8kSqIlu+/N83f1X1myoCKgIqAioCKgIqAioCKgIqAioCKgIqAnuJwOUEW7giqapo20uE1WvtNwIqybbfCKvXv6MIXEmwiaM2GAxKrgd1N+SOmka9uYqAioCKgIqAioCKgIqAioCKgIqAisBbEJA1nNfrvZTLLbx2U9dvamd5OyCgkmxvByupbbxpBMRBi3pNfqRstFQnEietHioCKgIqAioCKgIqAioCKgIqAioCKgIqAncvAkK0eTwepYGyllNJtrvXVmrL3kQgTLI9+nufJCI3Yfc52dRwUbU73a0IXKliM5lMSvlo1TnfrRZT26UioCKgIqAioCKgIqAioCKgIqAioCIQKqooPy6XS1G0hUk2dS139/YOsZdGmqdR/vuuPYRka+ls48Nf+BV8aWa0QhDrNGh0WgUbjVaDJvdzDwQFoWAgCJLTyh8kEAwghQ9Uku1d23fu+gcPO+awki0qKkoNE73rraY2UEVARUBFQEVARUBFQEVARUBFQEVARUCoh4BCsvl8vktiCZVku3t6htjH7/PhD/iV8F75t9jHYNCj0xnQ63QKwfRuOwx6PQODg3z2yd9j2LCKwWBUSbZ3Wyd4pz5vmGSTnQ/5fyHZZAdEPVQEVARUBFQEVARUBFQEVARUBFQEVARUBO5uBMIkmxA4EpGk5tW+O+wldvF43HhcTuX3ltOpkGyINEuDQq6ZzWYiIiKJMJuIMEYoIZPvlkNywDe3t/DY738afXbc3alkkwEl7LV67BwBcUBXC40UHIV0kkOMrwyGO3gI6SU/Cgu+TYbtVXMuz8cm14+OjlZJtr0CV72OioCKgIqAioCKgIqAioCKgIqAioCKwD4icLtINqPRqKxH7ybOQRRh4bWyQBxe297pNnq9HrYcmzi3hFhzK9aXdfzlCkNpq1YrIaNajBEGzOYoIiOjMRiN+9hb7p5LS7johbYmHvu9TxGRd5flZBOiyO12MzExQWFh4d2D2hUtkY4uHUkGp/y+04e0Y2VlhVdffZX29nZmZ2eRfGSlpaU8/PDDCpbS5q9+9at8/OMfJyYm5rY3Oew0zp07xw9/+EOOHz/OAw88oBQmEAe3F8ftINkcDgcdHR2Mj48rJN6BAwdISUlRyby9MKB6DRUBFQEVARUBFQEVARUBFQEVARWBHSMga7z5+XmmpqYoLy8nNjZ2x9+9lRNl/baxscHCwoKyFtqr+94Okk3CUc+fP09SUhK1tbV3VIQia+SwUEbEMH19fTQ1NdHT06OY54Mf/CBHjx69Y2SgEGyOjXXW19fwb4eKSns9bg82u00pUiFCnri4OGVdr+TS0+vQanVER1uIiY1TQiff6cddW11UCLbl5WW+9KUvUVBQwGc/+9m71hYyMFdXVxWySoiWO3lIp/7ud7/LCy+8oHTukpISxcmtra0pZJs43IqKCj75yU/y0Y9+lG9+85ukpqbe1iaL85ABJ2187rnnFIc2MzPDgw8+yHvf+16lvXtBVu43yba1tcWpU6dYWlpSMLTb7QqOx44dU4m229qj1JupCKgIqAioCKgIqAioCKgIqAioCAgpJWvolpYWRAwghEx6evq+AiNrLiFXWltbFUKosbFRER4I+XKrx36TbEJkXbhwgT/5kz+hurqaP/7jPyYxMXHPRB+7ef6wwOj1119HfkTEER8fT3JyMtnZ2UxPTys/v/Vbv0VNTc1tJQPDaZjW7KsKyebxei8Vo5A18ODgIOvr60oOf1nrCyciwp6ExARlXS+fiRAoMspCfEICGs07O3T0riXZxFhf/OIXFWP8wR/8gdKx9oJ42U1H3+m5MviFxJKOlZCQcMeINnFkf/Znf6YQVh/60IcUzGRQSjy0OD5p39zcHP/wD/+gKK1eeeUVZQCnpaXt9FFv+TwZYLLD8r3vfU9RsH36059WHPHY2JjSLiEAf/EXf1EhqW712G+SbXFxke9///vce++95Obmsrm5yY9+9CMaGhqUnSPpu+qhIqAioCKgIqAioCKgIqAioCKgIqAisB8IOJ1OhoaGFEKrrKxMiQIT8YeQRxINJqTM/fffv6+iChFPyBpT1GDhCCkhrPZCyLHfJJvNZuNP//RPlTW8rB1FoPKpT31KWTvfzkMIttHRUf72b/8WEXJIlJesL4VkE+GMtE/4BlkvCwn4+7//+4qtb9sRDCrqtY11u4KN2EXwEvVie1u7sg7WoCGIVBfVKH+Pio6ivr6emNhQ1JzwABJdFxVtIc4awvudetx1JJt0sN7eXv76r/9aIYl+5Vd+5baSQDdraOlI0rmk88tAEPb2dlY+EQXbf/zHfyhS0p//+Z+nqKjoLRVYxAnLYBRC68tf/jKvvfYaZ86c2ffdjTCmYltpw7e+9S2F4PulX/olxYHIYBP8uru7+ad/+icyMzMVpV1GRsYtYbifJJsQhaIKFFLtwx/+sOIA5eX2b//2bxQXFytS48jISKX9N98PvEy88WP69KXUV+aRGGVACW0PH0E/Pr/sDIgEV+4DAcm5hxadToN2z0on+1ib7qF5SEdZdT6pCZHI3sNK92v0uJIoKCogNcaE7t1dqflmXceefm+u+UVGDIUUFeaRErX7HSL/yiDn2qbQpxdRXpBOTMSt70C+2V8DzLa/wpnOMTYi88k0uTAk5FBSVkK69a2EdMC9xWjHWUadCZRWlJGdaLoKVkFcm1N0nhtGm1FEcUkWMTeqbRJ0MNndw5hNR3ZZEVlJMezhU96aPYMuFkb76J90EF9QQlFWEqZ9GVdB3PPdnO9bx5JVQnVh4i4wcDE71E3z+Q6mVjfwxRZw+NAhGoqT0Gn8+AMaJSmxlk3GursYtxnIKislN9myi3vcJIwBB9MDrbSPbhFfWE9tYRKROvB5lhho7cVGEqUN5SQa5Pp+Vke6GJjZJDo9Hf/8AG1do2x6fVJEXTKfoItJprDmMAfL89DNd9HSdIHBRSe+oI6I2BxqDx2gpiSFCKVYvYPp/m6azncxu+4EnZWixoMcPFiClQCOpUl6my7QOTyNMy6P6gNHOFCUSqRhXwx8kwDu8GuBDSYHOjh3tpuFTQ8anQ5DdAYV9Y00Vqej31phoreZ852DLG6CDjPpxZUcPFlLRqQJjdvBdO8Fzje3MeM0ogtoiEkroO7YEcoy4tDaRmi5eJZzAzblXRb0Q6Q1nfLGQ1QVZWLZHuMB7zpT3S1cvNDBnMZCWlE9jXVV5Fhvw4j2uVieHqR3co2Y7Hpqc6OuDp7PydLUEH1Ta8Tl1FOdc43zdgJ90IdjcYiW8+doGt0kQh+EyHhyKo9wojqfOPPuff5Obru7c4K4N5YZbTtPU8cga6YkcquPc09tHjER+9/XvetLjPZ1MeaK50BDJYnR+9UXgqHcSP4AQZlz6bWKF9jN4VydZaDtHCsZD/BAadxuvqqeqyLwMwiIak3ECyKqEHJI1lqSLkhIr8OHDysEnJAisuaSInB7fYRVbJI+R8JUT548iaQDkrXRoUOHbvl2e02yhddm8luISGmrrIu/8pWvcPbsWb797W/zr//6r8o67vIURuGc5rf8QNe4gLRH7i1EmwhOhFQTmypzKq2s7XSKUOWpp55SVGNPPvmk8rm0a69SLV3v2QSrjTUbGxvrSjvknnJ/Wb+PjY4pIaKiYguTbBptCN+c3BxFdReuOirfscTEEmtNQCpwvlOPu4ZkC+foEmmryDUlbPAjH/kIVqv1FkiK22s2cTLCPIuzk5BHYfKlI+33IfeQkEVR/IkyTGTBV6qo5N/iPCSUVMJbhQy0WCw8/fTTitrtdhxCQv7VX/2VsqPyu7/7uwoZdXk7xUkIdsLgi+ruc5/7nCIzvVkM94tkGx4e5vTp00rOAZFhywsrXOlGnlGcjHwmzP3BgwcVJ31zh5ehF5+iTV/L8YOlpFqMP0uyrQ7y05YxzJl1VOYlYDHpmD33NBf9ZRyuLiI1RllJ3vIRcG/S8+qPGItp4HB1PknRejSeGd54sQVnWgl15XnEm69o2y3fVb3ArhHYHOLlH/dhqqilRiGbdjvlh6Dfg8vtQ6M3YDTo95CoBRbbef78ApZsIfBSMWuDoNUrPkB/lbYGgwG8bpdCaBiMBgy6q/nSAM71Ec6/3IMur4rqmgLibkiyrTPc3MrAko7C2koK0q37T/7s1JhBSbjrxesNoDUYMUgOi92bcQd3C+CaauGVtlVi82s4VJnKjr3Flo3FVTvrmLBE+ploOs+EN52agzXE2tvpmDeQVVhJWboJr8eNN6BBrzzL7hehO3iQnznFuTTJSPtpLkwFiSs8xL11uSRYDPjcc3ScbmVZk0bNiXpSFU7Xz1LvBdrH14gpPkB5WiRBr5P16V5aBu2Y08tpKE/BZNSyPtFLc9MopBVSU51HjC6AfaKbzqFZDPkNHKxKY32gg75JN8mFJeSlWtCtLWMjAnNKFomeRYZ62pn2WMguyMM70cfsuoG8+jpy4vRKJS6dMQL9/k8Xdgvp1c/32xlsa6d30kNOfSW5cZFoZSxHmNB57Aw1n6d3dpO0moOUZCZgcMwz1NNC71YiVQfvoybeyVjXRXqXfKSXHSLfOM9AexfTgRTq7zlMlmeMC80DLEYUcqI+E6N3g4WxLppH7ETnNHJPXT5xJlgeaqFjdJ6I3EZyDYuMDs2iSy6gsiqHSCmkpN/HfufdYn6si9bhVeIKj3G0+Bq5bb0O5ka7aB2xkVB0jMNFt5ADN+Bhfbaf5o5RNmPKOF4Zw9J4Dx2DNhIq7+FYaTKmG/m/vekB17yK37nOzFCnYv+U0gZiHeMM9i2SfPA4lRlRBD1etCYzhn3q68GAP+R3gjpMEUZ0++NAAR8O2xwDncNsRGRx8HAhu53pbS2O03HmJ8znf4AP1CTss2XUy79TEZA1neTsEpGFzKdkk1/WTrLOE/JDIsMqKyuVcEhZk0gKpls9wusrubeQLSLgkFzg/f391NXVKSIJIYGkXXJvSQskQgRZH4mwYrfrur0i2cLtlrWarNel/bJ+FmJLyEBJoyTt/sd//Eclj/n73ve+S0oxIbiysrL2JPz1evj/zd/8jUKISjRfmDiT9bGo7cJpiWTtKbiHc96JsEeUbXsRmnu9tjk2N9lYtymYhAsnSjtEvbhmX3tLPvIwiWmJsSiplMLtk99CHkZFxyhk2ztVzXbXkGxiJGHAv/a1rymGkHBHUYTtRAV0u6SSO2mLdE7ZQRCySDp9uKLlTr97M45PnKoowCRuW3LXSdz91e4ng1LaFj7EYcig3G9mXu4njvV//a//pai/Pv/5zysEm9z/aodgJ05GiLY/+qM/UqTGNzMA94tk++d//meqqqrIy8u7pkOTl9tLL73E448/rpCYN2d/L0MvPEWHqZLy9ETMeh9aYxQJKQmYNQHWhs7xQvMYEcllVFcVkmDwMfbGf9HizaGuooyi3GSMQS9ef5CA18HahhO/zkJyopUosx4tQVxrCyzZt3AHDETFJmA1B3A4vURERhMZYUA4YtfaAK88P0HOkQaKshOI0GpwjV/g1Jib9Px8orZMxKXFECOknmeD9ekltCmpikTYtzbBuldPwLGBzpJMrCS71PpYX5tgWZNMWnQMkYENJtadeNdWsFiSsMZbMeg0ONZGmQsmkW6JISq4xbR9k6AxhuRoExHbhIvfuUxX7wi29S0iYuLJKSok2RKFIg7ZGKFvZI6lNR8aQxYllZnER3hYHO1lbMmBOxBPZk4u2RkxmIxe7GOrBHRuxlZtBOIyKI7XszEzwsTSBp5gMrkFOWSkRmPU/yzr4bWvMjM8zMzGJm5NIvkFuWSkRaPXelgbX8WjcTK2tokxIYPC1Hj0S7OMT0yw5NSTVphNhFuPJdmCJdb0JtkTdDMzNcHE1AJub4DEvBLy0pOJ0olidpnFLTe++SW8xgTSc9KJi4pgs/cnnFqKpaS8nPxEMwGXncXlNZxePdFRJvRGmdxEYjYE2FhzoYuMJNJkRBf0KmSxhwiiIsC15SFoMBFlNqLzb7K4ZGPT6UVjMBNjTSAmKgLjNRZIAZ+b9eUV1hxOvOiJjonDGheN1rPBbM/rvDLgJjO/jKqyHKL0QQKEXrQRBi3ezTVsdjubHrFXDAkJFoxBN1s+HZHmSPR+B2s2G+tOL0GtmbgEK7GWCDwbNybZggEvG8vL2DacaA1eFkYmmd0yU1pXQX66Ff/aCqtr62z5wBCdQGJcNJFXfUgvDvsmfr0Oz+Ymmw4XWnM01vg4okwGfI4NnF4vTqcbt1dHbEKcQn677HL9Ddw6M5bYeKwWM0Zxf/4tVldt2NddoDMQbU0g2qjB5/aiM5kxm4z4N+0hXNx+0JmU546xRKIngHtrA9uqnS23D320lXhrLFFGXUhREfDhEvWy10/A68SxtYVbK221EhepxzPdwiutK0Rm5FCYZsbjMyhti4s2YcTFusOLBrmGg/UtH0ZzHPHWGKKM4JedStlZ1bgZO/9TOmwmcvNz0M210TanI6ekhtrSdIz48XuDGES95JExpyXgcSu5PLy6CGLi44mJigyNV98Wa3YbtnU3/qAGU2wCcbExRO2Y/XMxNzrMyPgiW04HXq2FrIoaSrOsaD1zdJzaJtlOXkGyja0RU3qI2rx4IjRe1ic6ONu9QlROLUeqUggsD9HS0suyLou6+jLSrCYU07nsTPS30btoIKcoE5ZGGFk1U9FQQ2FyNPh9+CUKQquHzQVGejqYCSZTWJ6Pf7Sd8RU9ObWl6Kb7mXeayKytJlHjYsvpxe/ewun2oo+KJz5ag1P6gMOPMcqKNS5GUb/5PS427avYN534MGKJi8MaG4Uu4MHhcOF0uvAH3GCOJz42kqB7U+krTrcPnVnCNKxEaZzYbausbfnRGc1YrFZio8xc4eLe+pr22xhs7WRgDkqON1AYH62omxHV1kgHLT2zGHPqOFSdTaRBhybgw20boql1BJupiBMNqSx3NzFo15Fbd5KyBBfjbW30jm+RdfgIJcZpmlqGscdW8dCRXCKEfPbaGOnqZmguQF5DPSWpFtaHmukcWyGq9ARFhhkGeibQpRSSbvGxMDmPqbCK/KQI3E4PHrcPv2sdlzaa+Lho9EEHK6sbePVRWK3xxJhFKR4k4HMq/XB1zQlaIyaLlYQ4CybZbA+42Vy3sbzqRDYBtlYnGVtxk5B/lCPFFrzOLewrK2zI+DXHEJeQQKzW+bMkW2Ekzq01VlbWFd+ujYgixppIQtQOdvMVkm2A1q5JPMl13F+fimd+gI6Oblbj6zhZW0gUMo6WWd3wotUbiYqzEmeJRONx4XK68AZ8ODYc+JDxbsVqjQr1Z4+LjdVQf9KZI5XNQa1GR2RMFEbxNZvr2FZWcGDEvI1JBNLPtthwBtC6HXgjLFgtelaHOuhb9JJRe4TEzX66OuZJamgk1T/PSO8s8UfuIVO7hSdoJCZWlPEBPC4nm5teTLHRGHxu1pYXWPNq0JssxMXHE2sM4Ha72HR4CHg2cAUNRFkTMfnXWVlaw6vRY5b3TWwkGvcWDp8Oi/gWHbi3NrEtLuMIgE5vJtZqJS7GiM/twulw4df42VzbxBeUd5aV+IRoBZNrHzKn2mRpvI8LzUM4IrM4cKyGLIsFA242VpdZ3fIoYz/SEkdCYmxoEyPgxb21xqptHYdXR9DpYH7wLMv5H+CJqjg8WxusLq/g8EslvmjiE61Em/QEvC4ctgWWNmQDzIQlNoGEONOulXM3s75Qv3P3IyDEi6T+kegvIWUkZdBjjz2m/L/87Y033lAiwmSdLWtAWWNLMvpbOYQEkqgzCUUVskXWa0KeCYEnKXNkfRdW042MjCjniLBD1oL5+flK3rPdHHtJsomYRwQm0mZJ+yOEn6Qq+s3f/E2FDBTiTYQUf//3f6+0O7x+E+GMfCbin5tZk+7keaUtokjs6upS2iN2E45D7Ptf//VfSiTa5UURwuGskmLpYx/7mBISfK219U7uf323F8Rut2G3rSjPL/0pTKKdP3deCRkNC07C15HzhGMQ4cnxE8eVNbN8Fq6WarHEkpCUvG94Xs53hP8/zHmECb/Lq7QKnyJ4S/v2Qhl4V5Bs8lDPPvvspYSDIm2VwbqTQxZo73//+5WBu59HONRyp/cQI8kAlkEpg3a3rP1O7yPnibMUZZjkNhPWXTC58ggnHJTPww5DnEdnZ6dCGO03fmLj++67jz//8z9XdlmkA1/uKMIDNtxOeUn82q/9miLfFad9Mw5tv0g2IQClsou80K5FnskglrZL6O61SM8b29jL8Ivf5azNQIRMQ/1uNlbsZJx4gqM5BiYvPMdPuxcImqwUHDxMln+NkY5zDDujSM8s5NCRCphpp2nUSVSUDr/Hy5rNT2pVPYdrCoj1L9H02inGN7x4/JGkFtVQHDnFma5VCmuPUlucqhB7C+0/5pXlfI4fKCYrXgKjNul/4yxTwWRqKo08/z+fxvzY4zx4Xxm+wWf40l/8gORf/AKffqCS9W9/mRZ/MtGbr9Gc+H4++vCDlJiW+K8//yI/Mn6Y//6r76XC9wJ/2zqLq6eZtfSH+Mj7HqEqwcsrf/HbfGPrUf7Hbz5OneEc/3i6BX3eR3isKp/kSFnSBVk49S3+7Puvszg3z6Y7mrJHf5fPfbCOHNMYL/706zz38hhLSzrYqOMTf/4J6mPHePZr/8a5iVXmRv3k3/sEv/zZR6nJ2eTl//Zl3tCbmCRA5tGH+VCuk7Yf/pBzo4vMDEH1hz7BZz79ECUplksT8MDGFG3f/zY/eK6NMY0f11oUqfc/xqc+cR81iXM8//mvcC7CzHSEmcr7HuETpVpm/vOH/OjCIBPBZKqrjAxesPLg5z/K+x8o4FL9p7k+vvOD7/Fs0xCepSlsaR/idz73MR4qMdD18j/xlVMLxG56SC2/j4cff4DyDB+dL51nI6mIqvICYr2LDHQ00zG7ji8YTax2kzl3JBW1h6nPcvDGC/1E1YriLROLc4mOlotMaYtpKAjS1zEOSUXUlWVjGD/LawMz2DY9eJ1uTHmNHK0tITfxKj4m4GB2uJOmplE2fLLg9qKNS6OysYGMwDzdF05xccKJJTGDspoqzI5plnxJVFSUkxW5xkB7B4OTiziDWtzBeGoOlhDlGKJ/xUp5ZQnRjhE6OwZZdbnYWHaTWH2AI40VxPmnOP+TbnS511KyuVme7FGUSMsON3qTj80VPxFJBRw+XkOmaZP+lnZG5m24ggE8uiTqGxsoz0u5Cpm4wMVnTzPmAL1Rh39zXSEn08oPUlOWjaf/NE1D86wHjBgj06iuL8Lqn2Owc5DZtS0cfh1xacUcrC8nMx6WBjpoHphgecuPXqMhsbSBTJOHpcklYgrKKUrTMtrUwuDkMl6djqDXR1RWBTV1VWSb1hjq6aRzeAmXz4U5rZyqylqKUkwoHLTLznDXeVpHbWj0RvTBLZY3DaTnV9FYW0jMWgcvnh1kxW8gTsjnFTeRqWUcbawhL2KK18/2Mr8ZxBwRZHPTg59o8qtrqS7NJtYoselOlkc6aeqZx5RTTpZhmf6W8/QsBonPKuXgsWoilieZWfCTWVWKYaqVjgk7AUMkOredDV+A6Iwq6msqyI71szjQSmv/KEsuLTqNF58xlaLyWupK0jB41lmem2XJvok3qFVC4+UwWJKUSagSEuZcZmSgl3GXlSyLn8XZGdyJFTRW5GAOzl9DyXaR9jH7W0i2cz0rRGYLyZaAbbCNzqElIgtqqSlKIzKsugx6WZ3qp71zlsjMfNLMdvr7JnDHFVBVWkR2ctQlFU3Qv8lkbxMXOmYUotUcFU16fjnVxbHMN7cw57VQcKAE70gTF3tm8GrM6LY28ZpiSM2MJbBpZ3lxma2IDCoPHOVgkYX1uTG627qZXtlga9ODOa2QgycayQ5Mc/F8Kz0LAVJSLCTmV1GcamJ5sJPu0RW8eCE6laKSWnKZpKO7j7ktPz4fWAsaaKyvItPkYHlxjpnFDXwBmTMECQY0GMwxJKelkhjrZbS1i6F5DaXH6smLj1JINt+WjbGuZobsBnIbjlOWqL9EBAQDdoYuNjG0aKT4SC3a8WYG1gzk1Z2gNHqJ/pZWBhcjqDh6iGzNBBdbhlmLreJBIdkUawewjXbR0T+BJucAB0vS0K0Ncu70BfpXTKSmRmE0pVBeV4F5cZiRiWXiKmvJ1EzT1NTBxLqZBL0Tm1ODNTWemGgt9ukpllwRpJQd5kR9PlbNFgujHTR1DjHvNhJBAI2M47paynOj2ZoZor2zm9E1MPsDeH0uPDHpVFYfpz7Tw/hAF53dc7iCHnzGaNLyGzhRk4R9rIu2ETvxxUeosa7Q095C14wTvU6LP2jEmlHO8cPlJBj9bK0tMjO3wJoruK0kFpmjmbjEdLLSItmalbDmKfzJ9dzfkMDKeA+tHcNo8hs5VpaOZ3aQjpZmxUcFPR4i0so50NhAjL2P1vPd2PWR6HDhWHNiSiig8aFj5JldzI/3094+yoojQFSMDr/LTzAyi2PvO0jc+hz97R0MT9twKaHB6dQ31JMfZWOg4zxnxrVkWQyYMgqpOlCCbqGXc290MO+PIylGjymphMN1mbin++ntWCT1RC3+wQ6mXAkcePAASe5Vpvo7aZvSU3Ygn+B0H1090zj1WvxaC7klNRyutLI01M7rTVMEjTosiSlk5OSgmWqjfdKNOVpHXFYZ1YXpeKfaaV2xcqyxmljNMr2tzXQOrBERrcPv1WLNKabuUCURy0M0n2plxWjBEHSxte5EF51F4/vvpTgKnOuLzMwusOYMKik5lENnIjYhlYwYJ0Otp/jJxSn8kckU1TVyqCQV/3wfF5sHceoNSNy5PiqRgoMnqMs047LNMtDVSv/sGj5M6Lw+PIENYus/wiMb+zhqAAAgAElEQVQlOqYG2mhuGcet1+B26sk7eoIj5Wm4Zwa58MZ5FoOR6PUxZBRUcuhALjtbJd14pqme8fZFQNZxQryISOWBBx5QFFCvvvqqEq4paw/5d1tbm0KAiApLCKZHH330Us60m31yUYGJkECuK6SdCDZknStryTCBFw4hDefuknOFPJL18RNPPLGrW+8VySZrMyGx/uVf/kWJ/JKCe7I+Fc5Bfi5fH8vms5wf/kx+i3JsP9fzcm0J8/3GN76hhIsKtkKUSnolIdHuuecehfyRkFwhA4WwFJJIVIqSI1xyte1XOLBsLK0uL2O3ryqYKOvy7XRq0sdERKPYXj67TIsg7czMylTI1ysPqTKalJx6k0KUnXchiUATsln4DuGYZNyI+k44ECGkwyT0iy++qOQyFIGM8Dc3wz1c3qq7gmQTo0iH+sIXvqDE7AoI4WR614NQHl5A+MM//MNbZuWvdx/pTKJMkgG3kyNcPVMciijZxHj7xixvk2ySF+wTn/gE73nPe3Z0L2mjMPiifPv617+uxH3v5yE2ljBWcQAiwRU8xPFK3PnlOyDh0ErBTmS7f/d3f6fInm+mo+8XySb5AqVt4Zxx4oTlhSMvF3HWYQcs590yyfbSd3h1zEzdA0coSDKz1PI8p6dSuO/9jaR5hnj5whim9HpqStKU8Jnp09/mrL+SIzUlZFt9TDS/zI8H9FQdaKQqJw7t7AV+3LxF2bFG8t2tfP+sn4Mn68lNikSrM+DfnKF/ykFyVj6ZybHofTOc+tF5qDhCXVE6sQYNwaVuXm+ZQJtRR21RAlNP/Tdejvl5Hr+nAV37l/n1bwwT1/irPPnxHJq/dxFnfAkPFrfzf58x8gvvvY/auEG+/BtfZdRTxq9+6ZfIHn6Ji7NQUBHga20RPHrvfZzImeEffvvv6ZzJ4jN/81lKVi9yoW2KjMc+SFVeJpEy4Q0GWejoxBMbi8EM3a+/xstnDHzkN9+Doenf+dZKJMfuu4falDgMi6sEc1OJ8K0wvRJBXKQR3cB/8i+da+Qf/Sjvq9Fz+rP/F8/n3ceHPnY/DekmfK5VljYMRMtLo/0bfGUkkqP3f5iHyjKIVEQHbkbPPsM3nuoh7+H3cLKhgGhnC//y910kHX2IR+7T88pv/Q3nax/hQx85QW1qkNanv0vTaJDGn7uPktw01i58nf/nL9c5/sVf4kPvLyaclWVzZhb72hqa6Gj0hkn+8YtnSH3svXzgPRkMP/u/+dvmaD78xPu5tyoHS5QZ7cxZXuz2klZWQ0WWBVvnS5yaiKCsupJcZYF9gZc71imqOUpjnoNTz/USVV+vEGkxW4u0Np1jUlNKY1GQnrZRgsklHKjIQTs/hcccSUS0gZWJDlr73OTU1lBZlM7P0mwBXCu9/PS1AbzJpdRVZGNlga6mXmz6DCqrColZucCLA0Fyi6upyTQw2n2Bwa00aqqz8U920rukJbu4hNzkaLzrGxjMOpZHW+hYTqCquogEsxeHW0+0yYhr8DRn5iIoraunMG6ZCz/puSbJFnAM8erL7TiTSqkuzyXGvUjX6YvMaJI5cLwc70AnIx4L+RXFZJphsa+J4WAWJeVl5Fmv1DPMc/Y/X2HAFk31iQMUpEWwPNhO97SPnNo64pY6uNC3SXpFPRWFKZh887Sf6WDdmkVpRTHx9jF6xpchpZgCwyxdvfNoM8upKkpC79/Co41ga26MkaEV4ouLiFyboHfSRXpFJaUZMXhtw7S2jmHIq6I4zslA5wjelFIqi1MwBYxEREQRFSUKsxDJNtj6KufGPKSXNVKbn0hgqo0Lw5vEF9dSFTXJq+cHcSTVcKwmF+Y6aRteJragnoY0B01nmhn2ZHL0YBV5cQFm+troXzJQVFNPWW4Mm+NdNHdNo0ktproilxiNk5m+czTPGskurqEm38hUeytD80FyassxTFykqX+VhLoj1Bam4F8apbt3AmNWOSVxDgbah3ElFFNZnkOMbovhlguMOeMpOXCEokg7k4P9jM2u4CQcdqrBlJxLSXExOfEGNuYn6O8fwZ+cQ2lRDBMtPcxuxVJ9oJLkiFU6rxEu2iZKtpJD1OW/qWR7k2SLZbarjb4xBylVQrQkIvxi6PCzvjBCR/MwgaQCKqsT2ZgYprdvhi2/jsTCCkoK8kiLCuK0zzLY38/o/CZBIa20JpKLSigtiGLi4iDr2iRqGzOwdb3BuSEbiaWHqE9w0HPmDD2+VGqPHqMkcpH2i4M4rcUcOVaM0bGGzSGbbGaY66JlZIWovAYOJK7SdLGFCUMRJ4/VkMoG08O9DC4GyCipJD/JgHPLD8EIDEE3LncQizXAzHAfQ3NBsirrqEoNMjM2SM/osqKEliMY1GKKTiS/pJjcNC3j7S00dcxgSE4mPsqE2ZpKRrIFx2gHE65YSg8fI+/yYutBJ1MdZ+me8pJWe5SYmTNc6J9Gk1hAWjR4MWFNzaNUyO31AS68hWSDrekeWnsGcSbXcqTYin2qj87BObb8GnRBLeaEdEoqctAszDI65SK3voJkzwhnzl1kIbqKk/W5uAfOc75vjojyExyvimGhq4uxlSgqThwiyz1GW3Mri7HVHK/Px7SxyEhfP5PBVGrlfkNtDHuzOXq4hEivTQkB7prWUXH4MJnacdq7F7AWV1OWYVH6wsj0Ggm1h0ha66FtdI2E7FISt7ppmw2SX3OAwgQzjpkBuvqm0BSe5MGyaNbmx+gfGmZ+XUi2UE8TZW9qTgmVJYn45no5f76VEWc8xdmx4A1iFLuUSW5UA5ura6zbvcQmGbDNDNE7ZMOSV0W+aYlzp3vQZNVy9EAW3tl+2rom0Rcc5XCWJK0eYMtSQH1NHsbVabrONTGtyeT4+yrx9HbSvwgFxxrJci0yOTbGvCGT8nQ9y71nuWBP54EHD5Fq1qPxbzIz3EP32Ar+oE6xS3RGHhVVGbgnhunuDXDw/WW4B9vomHST1fgeCoOTdDc1s5pcSlG0g8HuWRKO30uF2YNteoThJS8JZdVYVy/wWvsKaXUnacyNYn2yl9bmESKPPkFjoh9/0ECEbPaMtNK6HM/JxgJcc+2cbnNScvIE5fF+1hZG6eudxZBeTWnSJhdeacWTWsvJI7kElkZob+nDnXMPjzcmsr4wRu/AMAtii231tsZgITmrhJryBJwLY3S0DrJpzOHIiQL882O0nuvDl1urkGNa9xKjvZ2MORI4dG8Zvt4WOmb15FbXUxDvY2Wyk9cvDmFp+DCPVURgs9lZ98eSqLUz2dtKrzuNEw35uEdO8UJ/PI9/oAFLwC+sN8a4uG3yeT9n7uq173YEZP0kOcREzCHrZ1lXCeEmnz/88MMKSSSkgRA1ss4TYkHysoULE9zs88l1Z2dnlXvLdU+cOPGWdbis4yXEUfLCSXhmOExUyD8h5XZz7BXJJvcUMkjWvRImKpFVUqhOiKrwOlN+Cykjarfwei6crP8zn/nMvpBYYSzkPsI1CK8hRKkQbYKh2ExsFxYgSb64yclJpdhhWNQj6//nn39eyYO310co/6Sf1ZUl1tbsly4vn2s1oZRVQrQJoaY3yOZaiIQTXGVdLJsyEtUVzskWvkC0JUYh2faTI5F7CpfwpS99iQ984AOK7WXNLkrBZ555RiEnhbyUMSMFL6Sdco4Il8IhsTeL511BskknFlZWpJDCNAq7LHHjNwJdMa5Wqyi3bi4cb+ew7ZTkkXaIk5PY9DDrfTk7vvM77vxMIbB++Zd/WXFy0oF2mgNMGFyJ+f7mN795qaLKzu+6uzPDJJtIbaXyjQw8KX4gOyFCRAqpJuyy7MSI8xWHfLeSbKJkk3yBYZJNwnRffvllRf4sL7mwE5Tz5BluRck29MK3adNVcLSxgrQYPZvjZ3n2lTUaHjtBgWZKUaJE5x6mriiF2Egdk69+kzd8FdxzsIKMSAeDTWdos6dxtLGcjEQzGv80P3mqFfPBOirjnfQ3dTDs0JCQmkt1TRnJ0REE/CLl1SsqDNfU6zzbHcWBhnJykqPQagLMd1ygZ9FDdm0tOYkx0P51fvONVD55fyUxzc/RrrGwuRrHicZ1zs5ukFLyKPcXrPG933uV9A8/QHniRZ7visSyPEr8iXuxdc+wpc/nkQeN/OQvXiP2oXtoyGrimX4r1qkOjMcfRjs5z5Q9mcceqSEvPSq0SRIM4t4c4rmvfJuzk9PMjC6iiz7G7/zPY7z+TC+Ggjo+/L5KMuKMEPATkFLRrinaXvkG3399ibXpYc6ZS/iFT/4Gnzli5txv/Cu2B3+OBz7USIYJ/BuDnH/lOzx7ZgHbRD+n44/w+V/5VT5Wl0u0xLe5ljj9k+/w7bkCPv7QcY7mWNAGNzj7F0/Sk3iU4+/No/v//CH+DzzKfY/Wk7LZw9eefZ2ZyHo+fk8dxYkm/Pbz/N2vt5P5qQd56H2Fl0i2gG+T/ldf5McvnWHMscjoa05OfOEP+OQTxUyc+Tr/bKvml+87yfEMwcLLyGuvMm5MoriyjDSTi95XnmPcUkdDTSnpFg3++XZeaJ4lNruWWlGyPd9LVF0dtQrJtkSbkGzaEg4KydY6CiklNJTnEKtfpae5h8lFO+vrEgYVS9U9RyhPCDLd38fY0ibegImM0gqSfSM0j2korKyjOt+KDjcTTW/Qvaglp7aWTFc7L/cGKKqspzYd+tvP0r+VQXWeienRUVzmfOqqCkiMlsSpfvA7Ge88RdtyPFXVVeSbbQwP9DGysMmWfZZJXxb3njxCWYqdCz8Re1eSl6pjtrufWdsm3ogkiirKyQz28dMuF3nl9dQVJSo2GmpuYXDFSHm5hamODnrn3Vji44jWgtO+wGpECccPFhHlGGVoahmHx0ByQTllxZEM/+QCa9ZCag5WkGrW4Jjuo6N3An1eJXGr/YzYDGRXNVCSFo1v+gLPvtTOQjCS5OQ4TG47MysBEktKSfctsxaMo7C+gUIZm5IqNuhlcaSbrgE7SVlWNpeW2dCnUFsfysnod67Sf+ENJnUZlBZn4ZnoYmBsEU9MLmXlFRRlxCjhzIrSy7VKf2cT/fZYSitrKE4zg2OE0+fGCcTlUpm4zMVOGzF5oZxs/rk+mnuG8SaXU5Pmpq1lHH+8KFDylFCtlSkJS1sgtqCEivJYxk43Mb5poOhADbmJFvR+N9O9Z2iaMVBQLgnetYw2NzEwHyRXSLbJJvrXo8lvOExpopHgxiy93d0sm5OJda+zYvOSXFFLaVaCEuZuGz7P+cEtYvIaOFIWT8Aroe9+gsHt5xPyQRvK8aLHyWzfBV4/182qNo7UZBPrQlRrMmi87z4ast10v9HGyltysrXSO71OXGk9ZZlWjNvhom+SbPEs97bSPWojtrSOyvwU3swt78M+M0h76wS69CJq6/Mx+7141peYmx2gY9iOKamChvJkNodaGFjWk1FWQ1FykNWJHjrGnBIhjFZjIC6njvocHZN9zXQt6Mkta6AqeY32C93MeBIU1U1qxCodp1pYkmc4WU+yZ4WZkT76p5ZYt68y54ykqOYYJzI3ae0cZT0mpALzL47Q09WLLTqfGvHxZk0oMbHkPHTMKeTfyJQNx9oGHl0i1ScOU5OXiMbrxeOTymHbSjbBfVupoNdsMCwkW+csxpQUEqIiMFnTyEiOwznWxsimmaKDJym6PJd7cIPR5gv0z2rIO3SQiPEzXByYRR+XhMG9iS+2mMaDVWRajfiW+69Ksm2Md9HWO4Ivs46yyBX6+ybxZ9TTWGrFb59mcHCcuY0gEUYD5vgcKsoLiLR1c7ZzDF/qId5TE8fyeC/tvSvE5FVxoMLCVFsrfeMeMg81kLTeT+fAPLEHH+FQhgGNb42J/m46x5wkpJhwLy1A/n2cKLH+/+zdCXRc533f/e/sG4DBvhEgSJAgFgIEQRAAF1GiNkvWZsWOG8tO4iRu2jhukibNm5M4TdO079v6xG/TvCdtncZ1nDqx3TjeJVmyZW0UF4EAsRAkQJAESCwESayDZfbtPf8LDgVSpESKGIqi/3MOj0RwcOe5n+feO3N/83+exwjFZU627qEFcipqKQz28mrHCGQWkOexE12aZS7qoLxxL02Z5+gZmiMzv4zMpSEmHBvZ3lRDvtNEzDdKb+dRRuPreOhD9WTIMRSNGUOylz/XGmOOsVht2KwJliYGaH+zmzMRL6XZCeYX7VQ1tdC4scgIgOPBKc6c6uf40DQh/xJLYRebmpup9Pjp7xsle+sOtlbmkZw5TVf3IJP2jWxbs8ixkz5yN7bSsikbIjMMdvVwYsJG4+5iLrbv5+CZGKXri3BH/Mz5/MSya9mzNY/gxAD90Xo+el8V9qSfyaE+egcm8VTvYluFHf/0MMf7zzJNHiUOH4tZbTzQnENgcpi+o6OYczeyvnCB7t451lWvwzbdxY8Onidn/Rq8xAnLNAKJHGq2NVNpH+HwiQT1O1uoLnTgnx2jv7OL0zOQXbaBTdWbWe+ZY6i/i565PHZvLmRuuIveYC0fe7AapyVJQKrJunu4aC5i/foMxjpO4GncTXNVPknfKH1d3QzRwNMPbMD2tr4wIk/MVhsOO/inR+nrHGDeXcmenSVMD/Zy+EScLfe2sqnAY8zxeP5kL0eHJvDWNeMe6+OCpZxtuxoptCbxT56h9+CrXJThovWZ+CdHGDjWx4gvSnBhjsXMzTx1/1Yy/Cdp7+hnypZDRdl66rfVkm1O/xyXN/cpX599uwUkPJCg6wc/+IERcMm9k9xbSaAmIdgnP/lJ4/4qVXAg7ZN/k6mYbnXurtQwwJWrico9aOr+U9oh90YSwkmolXpduW+S+3sZnnkzj9UM2eR1ZW5wqWaT7OFf/at/ZQRtqUcqZPve9753RQ4h93ZSUZaOSrGVFvL6cv8ofSSFMPJ3MZPwVHwlY5ApomQY7l/+5V8avyoB0c6dO437ahnOutqP1DE0NzNlVLKtLFWTf5M/Fy9cZGh4yLifT1W4uT1uNlRWsqaszAjjZEEE4yp6qRJO5mOTkC2d1YHStsOHDxsZU2o6MgkDU5mT9L+MmBNXCeMkf/iN3/gNZAjurQ4ZvSNCthS47PR3v/td/vEf/9GY9P7hhx++oQqmGw3AVvugu3p7qYBNKsTk5JALmSS46Q4A5eIqCwpIMispu1xob+Q15QIjY+pl2WK5EKfzsTJkk4urfLMiE0uKkyxyISu7SCr/zDPPGCGcJPkflJBN3mSk/VJxJyl4qlR61UI2myx8UE1xpgX/2Td59uU5tq0M2Sp20LTpUsj2yt/zRnwzey+FbIOdBzm6UMY9rdUU57owJcb4ydc7cW5vZuuGIiyBi4yMXuDi+Dn8zjIattWxxuu5NCePj54fvsB4cSs76teR57ZgCk3QfrAbn7WS5q2V5GU5YKmDP//syxQ/XsXcYh4PNVoZG+ll6MI8row8tn3oKWpK8uj7r7/BK4UPU3VhjrwP7cQyc5KjfT7mMpIU1X+YJ+tLOP9VqYrbReW5WbyP3k924Dj7DwdJZi9h3vAYH9u6nvJLy0cm/YP84P89zGR2HFdRkukjx7l4voyf/8NW9n9jEGd1Ez/3VC1FOZcGG4Wm6Tv4P3h91IPHWoprqptvTDq5/9FP8cutDt787P9m4eEPc/9HWyiMjdJz+BscHrNht6zBef4gf7tQyqeefoZfaKxYDtnCM+x/+Tt8fbySX/7QDnauk3MoybEv/yd6vY1s372Go3/4LHzsCe57YhuFsx381Xde4kLufXz6we1synfAhdf515/ro/4zj/Lzl0O2BU682El7xwjRQgtOr49j/7OPNZ/+NT76kSrOHPpbvupr5Nfu28PuNW4SvgFeemOEzPIaGmrKcJtm6XzhRc7lttC2rZo1GWZCIx282DFOXlULTeV+9v3oBBnbmmiqLTeGi/Z0HmKElSFbLc2bnIx2DTBlcpDldRKeGWP8XJL1rS3Ul7lZvHCeqYUwsaSNnJIS3HN97D9tYlNDEw2V2bJ4Nxd7DtE/FaekfgtF/m5e6o+zyQjZTG+FbJVOxofOEHKvZ1v9BvIzLw39j/oZ7n2dntl8I9xIzA5zbgk8WdmYZgfpmc5ke2srtYXLIZu1sp6a9V6Wzp3HFwgTt2ZQtGYNOUu9/Lg3SMXmJiNks8QkqGqn35fBloYcJgZGmArZKS7NwWWRDwFm7BkFlBZ4iC1cYHJ2iXDcQmbBGkqLYxx7sZ2l/Goat9dS6JCQ7Tjdx85grdxCztwJhnxOKhq2sanYTfR8Fz/ZP0YiM4+KNZmYYgkSJhd5JVn4T/cwEsimqrmFjfkyIFweES6c7qNvYI6Cinz8F6dYshfS2FxDUYaDZGiR4e7XOZMoYePmrZQwx9TkJGNnz3Ix7GZTfQPVFblYpQTGCNk6ObmYTe3mLVQVO2HpNK8eOEM8Zx2NBbMc7vNdXvggNnGCI8dOES2oNUK2ru5RKKihbWsFmdY4s6Mn6O69QFZlDfWbi4lNLxBOWMjIzsQh88DFQoz1H6DznJUNdc3XDNkG/RIqtlGdZyU+P0F/Xw+TrmJyowtM++IU1jVRU56LgxiLY10cOunHU9JAc2mU033dnBiZxJ98azEIV0k1jY1bWOda4FT3mwxMJckqqaDAmYToHMPDPhwl1bRtz+d852HGY/nU7dxJhTFDecSotBs8F6RkaxObSrOxsTwn21shWyHRieN0HBshkltHS/06vKnlXmMBJk530zMUpLiqia2b8pb7UFZ9joUYObKfY9Mm1tRUYR87yoSlhLrt21nrkunagowc7+FI12mcG7bQ0rqFIrOfMwNHOD5pZX1tM/Ulfo52DzEV8rKlaQO59hljXrkpUzFbWjYQPdvP0OQStsx8nKEJBiZCFG3czu41frpkBV9jqGUF8YvDHDt2nDlPJVsbN1NolKAmic2fY3DgJGcXbRTk2wmcO8/FJRsbWrazpdTE6ImjdA5cIBKTsCdJImHG7S0xhnpvWmvjrMzJdi7BxrYtrMuRxX+kainM5OkeekeCFFS3sX3DW5P8JwOjHDncx3isjN071jE/0MHgrJnyhjbyfP10nxjHua6JnQ0V2H3XCNliPob7++gfj7OusZ6sqWMcG1miaMcjbCuyGnPg+S6M0N1+hAvRDBp276SmNIfIxFEO9Y2QkJBtq5ep8TP0n5wnu2wjDdUuzhohW5iy1hYKF0/Qe2ICb8uT7FwjC1L4GRs6xcBpP9m5JvzTF0iuv497q/OwxPycG+w2FjQoqN5KQXSQjsElCovXkCfDEmWUp8NLfn6uMay1Z3ierPxyMpdOc865gZatdciCybHABfp7BhhbKuTe+9cTGT9B99F+xnyJ5fNYbkpsOZRvaqS1sZjo+UG6jsrx2MA9lXFO9vYxFM6neXcz6xwLnB3s59jFJAWFGcRnJ5m4GKGotoH1GX4G+sbJbdpBY2UOyekhurtPcN5WSUORj+ODPoo330NrlRdC5zne0cnRqUza7ilnpvcoA7MZ1NXmY44mSJpsuLMLKXIvMnKijxOJBn7+vo2YIj5jVdmBc1E27H2U2kwTiUSYqdFTdLzRyWLWOnY+tIeKDAuRhRlGBvoZnw/jyrKySAENmwrxDx/h9WMxaraswSU3b5ixunMoLvAQutjPYZm6YZeEbC4S8RgB3wwTIyOMTfoImjOpq60kOdlL51Qu99YX4TvTRVegho99qAanKUl4fpozfb1cxEtxmYRsJ8nYKiFbLsyNcqyrm5MSst1bSuDcIEd6j6/oC6kq9FK6oZEdLWtISMjWMcC8p5I9u0qZOXGUjoEIDffvoCrfA7Ew02f6OD48hr2ylYzxLiYsa2na2UiRzI16fojO117HV/MRHl4TYOBoNzO2Eoo9CabODTMSX8sj97WxJiuKb2ac4bOTzM/OEvFW0dZWR+4NTOOXzs/1uu33V0Du+aR6SO45JbxKzXclYYH8TOazXrmyZyoMkfvDG7lHfLe9SwVtEvS99tprRqGHzFUtwYTMrS1VVanFGKSIQoIOaVtFRYUxXFQKEG70sdohm+y/zCcn1U0SYEkgefVCfCvnY0u183bc00vg9MILLxhVVn/4h39oVFZt377d8Py93/s9o58lYJP+l8IO+aLxj//4j43RbC+++GJaQjbjU0MyyfzcLLOzU0bIljqeUgVPUhglAdXM9LRR0Sb3wjky725W1uXRiSuH3sq7mwwXzSsoutHD4D0/T44fyRUkKE1NjyX9K1WAUqglbZf9kJ/J9GCpBSXe8wte+sUbCtkqfutBI3qUbz+Nte1lIvVkgvDQNN/4s//Ova27bzntk+3LgSUIr7zyirHSh4yTlWGQq3ExuFWoG/l96RgJj+QkTH1TcDvaLgeHnHBSXipDbmVll3dLheUCKAn5Zz/7WWOutFv9VuPdfK4O2aS0VEI2CaVk7LNUMMpFWvpbVqKRi8cHJWRLTSZ69XDRVQ3ZtldTnCUh2yGefdm3HLIxxosHT5K5/q1KtpFXvsb+eP1yyOYJcurQc7w04qH53vtoLPMy1/0irwzbadzZTHF4BJ93LQWZTuYGD9NzKk7pWg+z8zEqNtVT6Rri+wcW2NzcRHWZLFhgYmG0j+5j58iqa6a6LB+3zJCdDNL+l5/mB2NOMu77I35pTw4Tvd/my18bo771YT7+8R2U5HkI9XyJT3//FG528Ue/+gBe/0m+/f99lfHKTTzyiV+krbwI28Df8Znv9xL1b+ePf/1RSk2j/NMXv8JwYSH3/eKvsWe9if1/+QKLVa3sqRjmD768yDO/fB/31Dvo/Mev8/evm/n0//UxPPu/zF+NZ/MLn/wkD24qJj44wDnnPD3f/isCzZ/j/qYm7N1/y5+8NsLmB36FX9yRQftnv8r8Q4/xwMdayLp4gJ/84BuEGn6BXU0tsO+/8AedUR598lfYGf4nvjm1iSd27KXo7I/5ylc6KPvoL/ORBxspmn6F//urHRS0fIin2mwc+O3vkPjok9wnlWxM8Nxf/1deGwpdglAAACAASURBVM3niU9/ih11RZz55uf5N1+M8MR//Jd8eMMsB344Ts0D6+nrPclopIynH2lgo+c4f/Jb3yPniU/wq09t5OwVIZuTyZ79HJ2xsnbzZtYVZmFLBBja/yz7xzNoum8XdeV2Rttf5rkjS9S33suOemj//qv41rSxq7kS10w3z7/UR2LNTh5sNHPsyBAU1dFcNMkrB2ZYI0P4KzOZHdjP68cCrG1uo3lTKa5kwqi2MK7dFgvRhUFe/UkvwYJGdrXWUJw8R+ehHqZta9iytZas6Td5YeDKkG1gqYTG+nKCQ4fpnrBR17yd+opcFi+cI2k3MTvSy3FfDhtzTMxOTWFas5m6DaUEen/KT08ladzZSm3R/OXhog0N68gkQULKb6TiQOZ+9PXzwktHCJa2smd7LdmB0xz80auM2deyc28TnOrm+IKbTY0NbJBh0/IBVJZKN0vFjyyLvvzdm0lCBMsUb/7gpxxbWsOe+1upzY9ysvtN+qed1GxtxD1xmL5ZFxVbZGJ2D/jH6XitkxnPOuqb6ljjkY8V0i4z/jOHeL19FEdNKzu2VuAMTjMXtuK/OMaZ4RlyqzaRMT9M92k/FU0tNG/KJ3rhOAcPn8KybjPry3KJ++Jk52ThWOzllaMzZFdUsyZxkbGQl4oNpURPv0HHaILKlnto2pjFZNd+pNimfMt2am2n2Ncjq4tuNSrZrgjZSqN0HTzIqL2O+3a1UOGY40RHO0OBHGqbmthYbGKiv5fTM1ZKq2qpLPJgjV8K2cZtbNh8jUq2kcMcOhFi/c49tNZ4mT/VzeGBSbzVjdRl+ug5NIC/qJaW7ZspsPmMoZKnlvKpad1JtTfMwuz0pUn+36rgsLizycv1YvYN0909RDy/ki2NG8k0JTER5OyRdk767KxvbiZrop2OgVnyGu6htb4U8/QwnR19zFrL2N7SQFG2HVPy6pCtCEt8kdFjXXQOSlVuEy2bS3GYY8ye6aWzZ4h4eQPb6/KJLy7gt+RRlJNDhm2BE/tfNUKKmpatuM8d5tiklcrGNhrWZhKfH6X34Mu80jmCu+5+PvTgHqpcSwxfK2QLXwrZbJdCNnMxtZtzmTp2jBlXObUNdThGj7CvZ5ysjS3sLvfTffQMC94GHtxZgS1wkZM97Ry9YGZD8262VNhYmF5kdvgMZ6dmSBZvZ2+1lZG+To6OhCjbvoumdVkEfTNM+4JGWGREPUmZh9C9PAm9J8SQhGwXoGZ3MxtSCx8kEwRnJzh2pJuxYAYNba1UyXkQOM+J7nZ6Jl1Ut+ymPjfOiCx8MG9h/dZ72ZTt42RPB8dHTWxs2U2Nc5zOLpmTrd6oxrOHfIwNHKbz9ByZVW201pXDuW7e7DkLa3dxf3Mp9sgSE4Pt/PTl/YyaK9j9yGPsqCokMdHLob6zl0K2bKbGhxk4NY93TdUVIVt52w42mEY50n6Yc5lNPHxfIxmL5+jv7WUsXsyWSg8X+9oZttTw4CPNZPsn6D50gM4xJ63376HMNMyRoxNkVW1nW1UBDpN8W2/GnAgzKRV4wwvkVtSQFzjKkbNJqtrupbHchW+4j86eMWyb7uX+uiwifh8zM3Msybz5qaHJZruxMFFhrt2Yk00WPojKwgdNhcyPnKCze4BIcSO7KpKcONbPBfc2Ht+ezfTpoxw5do6M6u1sypBKtitDtq7uE1x0VNNWscSRjgHCRdvYu6Ma64UTvPmTfYx7NnH/E1uI9vfSfy7Jhl17qM65dA0zm4n7ztDf18uJpIRsVVgSASZPH6Xz+ARZmx9gT20OycAMZ3pf4/lXewjmbeGhn/sozYUWkpElpsaPcaj7BDMLuTTubKJ2Uz4Lw8c4fHiU7LaH2FG+PCmByWTBHJ9n/NRRDg+ZaJCQrQCmpqa5eMFJ7UY754dlSO4chRsaKYj003kxh3tbNxI+f4TX3lxg00OPsmuNhZkxCTFHsK9tpDrHT+/h02Q1XSNku38d+H1Mz8zhjxgjNJcf0hdZuRQWuAhNjyyHbO4N7Ll3I+HRQd58o5dQRSsf3rEBqxz3XYc5ESgwhngv9Ryi+7yVunvvp7Egwvjx1/je/vOU7nqKezLH6OwdIW/P0zTYZhns2E+Xr4CH79tCRnAMX+4mSq1LnB3oou+kmbaPP0yFsUqyPn4WBVJB1oEDB4yF5Kqqqi4zSFAg94SDg4PGnOU3OrrpvThKMCGVS88//7wxJZAEaKn5vp999lmjwkoqv37pl36Jb37zm8bfZQEEGQopk/Tf6CMdIZsEQl/4wheM+1CZ2icVoEkVoFTg/emf/unl+cNlPyV4kQoyGY6ZzuIeyQ3EVApgJCyVIaEyj96+ffvo6Ogw7telCkuq8H7nd37HCIokbJPCJBlVlY5KtlQ/LS0uMD8/SywauzyUUvIGuQ+W/GNmesYI2uTvkk14PG5y8/Iury6bGi4q/ya5gNsjizCl1zPV9lQek+q7q/++8nmr1b83FLJt+t1HjdntZC4R4gkjaJMbj8DpSf7+T/+KPa27ViVkW34zXR5uKRP//fmf/7kxTlbK9tIdAt3oiX6950koJMGVXEzkREwNdb0dIVsqoJQ5wCSZ//3f//3LQxlXHiiptsgF5M/+7M+M8l1ZvfNGK99uxSgVsn3pS18yQjS5cMj/y8VNhrjKyikyWadc6GROPglbJXD7IMzJdvXJmHJejZDt9E++RY+tkV3Nm5Yr2Ubaef41H1sfv4cNuXFOHNzHwfZTOOv3sndHA0XBXp59sYeZWA5t92/HMdlP+8AcVtMCS8EwC+Yy7rlnp7GogWnkVb594DSzCyGsmfnUtN1PbeIM+/qm2bhtN8Uzr3OEzbQ2VFGSaTMWPDhztJfBKTcNTZsokcmul8dtsnD4y/yL/zTD43/wKZ7eUcTkC1/mf35tgOpf+RxP760hV8ZYhfv4m1/7Y+bu/30+9fO7KfS389df+gtOFz3D5z7+KJuKPJhjJ/m7X/8Dxrb/Jr/0zF7WcIp/+NK/44Dt5/jtX3yK+tKL/N1v/h1zWx/mY0+Vc+BL/5Z/ePUkU1n5ePOraE1W8ZE/+jh1ZUkO/5//wle/f4ihmQS2uk/x//zBYziOfp0//uufcGHWS/N6D+M1W3jqqWf45FYrh3/rH1h48FH2Pt1MUfI8r3/7r/nC137K+FQeu2sdDGzayT//6C/QMPKn/Ofxbfz6hz/JA2viDD7/T/zDl77Dgckp5ou38cQzn+ZXH29hrWeU5z/3HeJPP8G9j2+l0BIneO4I/+tvvso/vtzFUnAtT32khol9Xh76/cdpyhvku399goZfeYq1iQ7+4W/+jv2Dc0R2t1HdBff9y8/wxJMbOPvm3/E1XwO/fO897Cr0c+RAP35XMXV164xhW1JBFpo7T+/rL9I9PkfAWkSZF3wJDzVbWti2qYjkyBs8e/AkFxYt5HhzcDojOEu3s2Mj9PeegYJNbKv2MPz6q3QPXyRgsxmBVYalgLrdrdRVlRlDK996yPtDmOlzA7z5Wg8j0/NELR6KK+tp2S5DjbMID8u8MnE2bW4yKmUGew4x6C+iob6WsiwffYc6Odo/yqK8x+TW8sDOOtzzffTO5lG3IZfg2BEOHT9PIOIkV+bqcVayd3crNQU+Dr/aj7minoaGSrKvmkYtGQ8xN9bHvgN9jEwGyMzNxGmxY8suZ+v2zZRnL9H7+mH6Tp4nmExgdmZQuX0v2+sqKXjbzNIXePMH+xib97OQiLE0G8KVs4bG3a1srixivvs1emddrGvYSlVxBlYizJ7vp3N/L6fP+YhbkrhLNrG1rY26YjcLpw9zqLufkdkoDmcONTt3GJPOj5+awrtxM1UVLs51ttN97DTT4QQWSzYbmrfTtHUjtpkz9Bw4xOC5WULWXKNSr23bGhaPHqBvIZfaxmpsF4/QOTBJNBglFp1n0SXVqjvZXlOKY7qHV3vm8K7fQsvmImJy895/mlhBDQ3FYbo6TjI+6cOcXDImi3fmVdHWso3N6/OwWQKcat9H73kblU2tNJRnYTPFWZwe5MBPD3Jm0UP93h3kLJ7n/FSc8oYarGcPc3RkhrmohYhvhqQji8qmNpoaqihwJJg/00t7dw+nLwaRjxrZ65polPnfSj3YzHJ8pcLTFYedyYwpHmK0702OjkVZ27CDxg3eS1WBSZbOHuFAzziWimbaqtxcPP4m7cdOMynTq1oyKamsZ+e2WsoKMpYXKZCQbfQo7f2zuMu30FZfhFWqviIhLgz2GJ9LRn1R4liwuoqoaWxka0MFWdYAIwM9vHn4BFNLUSyWOK7iarY076KhLJPk/DmOdx6g9/Q5lhI2ko5cKqvqaFgDZwZPcGI8QEm1VJlFWQiaWVu9jc3Ffo71DDMd9rJ5ayW5tlmOHuhmimIaWioInWznjSOnuLhkN1aFDjoKqNnSxq7SJXr6zrLoref+trU4knGivnEG+jp5s3+CQCROVlkt9Q1VmEaOcLhrHFOWHVPChttbTuOuZurWFWBNLn/Ou+JhMhlDPkzJeU739HHyAmzaKfNLLS98YLwbJOJG0Hb6WCfdJ8fwhUyYE1by1laxdfc2KvNzjIUszh4/wilZXXTrPdTkmYjODtPdcYQz8TVsq/YycfQgB075yXRbSZhd5JRspLmxjsryPByyZGQ0yPjxw7R3dHM+bCVpdpBVtIHGmmKsS2N09w4Ry91I7fpcAtOTULydhxq9TJ87w8DpebylG6nf5GKkRyokI5S1tlGXb2J+7BjtHV0cOx/G6XCRt66BlqZG1udbWTo3wJHOQ/RdiOOwe8nKcODIymJt9U62rYlwZqCbQx2nmZMVXK1OSjZuoW1nA9bzx+gZluGYbTTlzzPY18GB4xOEIkns2cVs3LKLnbWlxsrCxrCc5PIw3bceEvybMEuF5/mT9BwbI1rQyN5tpZhiC4wMHKGjz0f+5hoKgkMcfOM0cY8Vk9mG3VFE3bYGyt1+Thw/R05jG1vWZ5OcGaa3+wQXnJt5uDmLC4NH2N95gokFK0X5WbjsdhL2EnY90Uqe/zxH29vp7rtAzAF2bxGbWvawrTDIaH8fJ+L1/Ny9G7Gak0QXZzlztJ32nuPMJlyYbS5yy+rYUZ3N/MQAbx6dJLuyhubdeyiNnaHzUAejoXL2PtRmzK0YD88wfKyDN14/TUCGU9tdlNRuo7VpPYmxPjqHoH7HdqryzUwO97H/hf2cS9iwugvZtKWZ1uoMpk710i0LH7Q1kufwcfJoB4f2nyZot2KTRQoattGytYTI+SF6Os6StXUX2zYuV7Id7+nhNJt5cu8G7O/UF2YTMf88I72HeKNrkOT6e3iwpQq77zQdb7Qz5o+RNLkorKhh+wMtVLhthKbH6e/YT+/wefzWHDK8RRSbLhLf/BQPFs/S9cZLvHEWsh1WbA4LyYItPN62nsS51/numxeMc8yVX05964doXn9pVeZb+WCuv/uBFZBgRUI0WSRO5o5aOa+23OPJPVZXV5exQJvcU6XrYVQ3zc8bAdqv//qvX55vWwonpPJKRirJ6CUJpqRN0l4ZsSYL4En12I0+0hGyyVxnMlRQ/khAKO2ThSHES4JACSpX3sNLDiH3rLcrj5BRUgMDA8Y9syzQIP0pgZb075e//GWjfXKfKYGWBJuyDz/96U/TGrJFImEW5+dYXFgwpu+wmM1G/586ecoI2Vau1JnqW8lDJPir2lRlHAfSfvlZRkYmWdly/+FKa2h5o8dYOp6XCtme/je/imt9nvEFu/wxyepk8pnTbMJ0+FhX0igLjckwiJjxR5B++uOX+PmPfJSG+vpVB5LtSxnsF7/4ReMklXHQd+pDyiKlMku+LZAKtquXsL1d7ZagT4JJmbBRVhuVbzdkGKik8+IpF2Up6/3KV75i/FfKUGVlkneb+2412i8hmwSm0i65gInXN77xDWMyR6lYlG9jZPy7TNwow0XlZP385z9vLJd8p60uKsNs5UIrw0OvdbGVi7LsnwSHUqUnpb7vLWxNEg34CZvsOB02ZFG7ZDxMIJjA7nYaS9PHQkECgTDYXbhdDqzE8PuDxGSSanuYka436Z7Lp7lx/fJcV2Y7bpcLh81MMhZkKRAmFk9islhxuj3YkxGCkQS26DivvHAcT1MLTVVryLCaiUyf5fChDkLlrWyvLifb9VZFSUK+lZ6N48n24HZaSPgXWFiKYsvy4nYut11uYJcmZ4i7s/F4HMbQooXFeaLmTLwe2R9jfTr8k9PEnF48HicWoiwtzRKSFTIz3NgtMRaml0g4XHg8NqILU8wuhoiarFjtTjJMdlzZHux2s/Fhf27eT0iWx3NmUyTVFlE/U7PzRKJmXA4bSZfTCMZl+Gd4ZomEy4XTbcdqShD0yzxRi0SiJtwuG3GHiyyPB3tsFl/MQaY7A7fNRCzgZ37Wx1IkStzmwZvtxSv7R4zAjJ+k24XL7Vg2iEdYXBSbIPGEFdvIy/zhDyM88c8+xGNbcojOR7BlerCbwiz4fCwFYyTcbjwxM66sLFweK7HQEksJOxlOBxEJEQanyatqYrPMl2OT6UaXb3QjoQBhmdsHK/7hDg6PBiira6F+XSEuUxh/IGQMBbNYbFisYLI4cFiTRCMxZLIou81MPBQgGJZQYbm6y2qyYDfKra1vVVlcvkDIxKhRQv4g4VicJBZsDgdOp91YRU/mpwlGwWqz47CaiEZCRBIW4/pksySIBEMEw5HluYisTtwuO5ZExBiSaLfJypry71Hjex6LxWQcyy6nw/jdcDBirKBpt9ve3i65UUpECQaCRKJxzDLfoLzJma3G860WiASDhGTbSRkaZ8bmdON02LFeESTKjkrIdgBf1nqq6yXQSxrz8zhdTqON8VCQSMKM1dgnWQXzkkkgZPSFMbuS1b78fHnhmJzP0g8Jo1rD4XZhM8vCrHFjuzbpg3CIUChM1JijyYpDjlGHDI+LEgou71NCfi6rYzksJMLiasZGgOH+TgZn3VRurGZtrpWEZXkVLQkpTPHlc13aI8M9k7GIMRdUUvp+8SSvvjlCNLuCxtpinFKRY3Xgdsp+CkqCSChEJG4y+th+eV9jhIIBIjETdinBJy7TIWK1Jxhvf5ljC5mU1TWyLjO57C/XIvvy9SERCxtDDMLR5XnXrA4XTqN/l4/p6z1kbrGY7LO8jsOJY0WnGdsMx6QBOO0WEpEQQbE0yrPk+HTikn6+vGKo9FeEcCRhHE/GMFgjOUoSj0r7gsY5I3VyJott2dJuQQYZRyNhY9sxOUAlw7PLamUu7MaFO0YklDrGjIMAh8OJ02YiKv0biWOxO4x2GBVjNjt2S5JIJEY8acZul/NNzMNGwOeQa5ecD8a+yCiA5fbY7Q4cci5FYiSM8+PS6p6JGBFj3+X8SWKxOXA4HcYQ31AwQkLKdEzL8345HQ5scny80xu/zOcWiRivbTP8rpwfSq4/0UiQYEjOZ9mQGZvdgdPtwCozyCcSxKJyTEvXOJeNEjHCckwlzYZpXNobji+3Qtpmcxjnu8w5mBqqEo9K+4NG3y+3X55jwyTnezBEwixzZ1mXR2BYHLjscoMSJRpdfs+z203EwhGisSRW2W/xj0eM41D6RGa7t9nlGJF2y2aihINyHVs+X60WC2aLCYvNidMK0WiYoLynyuuZTFhtTuPab45HjePaLM+ziF2IwKW+kPPc7nTjEvN3RF8+DuUaGzau0fK5QPo3QSwix3kck1x3knIOhoxrtmzQIgYOOxYJwCIxzHbH8jkcl2MiSsxkx+0wXzq+pU+TmAMXGOwfZDixjocfqCdXjsWQHD8RIwAXO4fTxfJlKEIkaccjx5rMs5OIG6F0MBQillg+rqSP3Q6rcY4HLl2rnW43NmLG59JY0opLPr9I9bCcz+Ljl31YrgaU33e5bBCLEI6asDvtRmV9PBYm6A8QScjxbzXONzmn5NiKxC04nHYspuWQfHl7y+eJXCtdcq2U4UKRqHGuGiZynsjxgB2PS75YfOeHBP/L+xomYXXicTkwJ+U9MEDEuMaYl48Bj8NYPTop2zeuA7JaswWLvGeZ48aKyy45b0MBAtKPEmYbN2JO3E4ryWiApWDUuO4sv994cBrngT5+VgWkEEFW6pQRNFePXpL7dRlZdeLECaNybO/evWljSi2AIMMUP/rRjxqhkAQ+MgRPhjtK++S+WIompPpKgi0ppJHho0888cQNt2u1QzZ5YZkrTuYll2mWxOtrX/uaUREoI7zKysqM++aVj5VDHW+44bfwxNTwRfGSobhSySZFMeL79a9/3ZjzTqrd5CHzwMuoNJnnPJ2VbNImn2+OpQWfsRDC5NQUx44dY2lx6R3vc+X35JjY0rjFmOvMarXgdGWQX1C46vnRLZCv+q9KRtB/YoC//d9fZe+DDxj5kNx32Ozyucli3FeZRkdHl0O2+HLIJh0s///sc8/x6COPGCn1apXWrdxDOalkni6ZoFAOsHS8xmqIygkgLqmVU1Zjm+91GxLuyFBbORllFU8J2uRiIQGcOMrPZey+lO5KmHW7EnkJ8mQFWbkAyEVWvCSdl5Vd5JsWuUBIeCUlutJWORCllPgzn/mMcYF+L4/URI1yHMkfCRxXI1A8deqU8W3HxYsXr1jeOdVGeV0JFeWbGnnzu6WFOYw5SYxPmpc/8F1Z6ioTTr6lk5pM0vhJdI7B9n10LZRx747NrMlNleWkJg6/8neNl7k0zXJ4/DD7J1xUbdxIWa4LiymB7/wQ/cfnKGmoYU1hFvar7ghS7Vieqzk1veVyderlx5VPWt635R186wbjiucYNbQrnrOizWKy4nWueje8/r9dfTCl2rfidZd34aoqDuP3jDVzUlN3Lrf5Wm241F+Xt2H8PUFo+iLnRs8xE4qRtE1z7G+/zcl1T/LJX3qULaXuy5OFXu6Ia7X1crvCjB8bYMJvo7x6PUXZnuUgTypvgvPM+JYISb4QnOLk8eNMeSrZ1tzIutzlOffe+Xp6qT+usW/GS7zD3eDbtnv52E313dXH3/Lf394e+fmK37nsfsXHnit+953C7Ovt7xXnzJUH0TV28zwHv7sfX14d21rrKFpR6Wa89jXOV6NHrnEspSY1v/qfVrbnim2uaNs7/e7lC0JojoHedk7MZ7N5i1TWXWrs9fpjZdtn+/jx/rMkimqNIcVZqRBqxXl65bG98hR/+3ljMoUYeuPH9C3msallJ7X5b5UbvtVnb78erbzuvdN7wPXaYlw9LjXnemZvf42rj9NLr3zNa81b161rHl9vs75yL97t2LvqUnj5OLrecbF8Hb12+695Xl7r/H7XpGd5H64ecnF1/1z/mL/K8xrvbe90/bsiWrjOtfeqMrBLL7iyr5Z/tPK6807H4Tseo6n3hetdU439W9kn7/04vyR/afeufM+8NJ30ivent3ok9b6+vM8pwbfaIeHX0sI8i0shkuYosxNDDAwFKWrcxT21BUagde3+XB5GfMX794pz7oor9aWJrle26tr+17teXuO13tb/1z7+r/3ecq1j+Drn/jtcfK7Y9nU+k7zzNS71ueLd3gOveAN41wDwna6X+m8ffAG5p5F7z+Wb9rePG04FNHKvLvcg6XrIvdzw8LAxF5iscCojuWQeOAkBJVSTf5N7Lxm2Ks+Rn0vhgczJJvenN/pIR8gmlYB/8id/Ytwfyn2ohIQy7FIKZlbjXvFG9+3dnidfRMjQVQnPZHFAaa+EgtK3UnEnDylUkQIbKbRJ9/DgeCzG/PwcF85P0NnZyeL8ovGlgBxz8mfl5/DU3+VniXgCl9tF645WSkvW4M3OMb5QvJsfkrFI2C1rDTz66KOXz1c5Z+XfjKKssbExI2RLVbGlQrbnnnvOWCI4XSFb6oOcHEi3Kwx6L539bh8238s2b+V3UmXEMhm/TDopYZBc5KTySi5+EvzIhfDd5m27lTZc63fluJELbOrbATnIpIpI2iGGxrfHodDlJX7lQiFh1XurAlv+wJIK2FYzZJPzQNp5rbLY1H5LmyV0vR2TZF63n2KLjJ88zpA/j801a8nLlKGEN/ZIxEKE42bjWyiLMUmqVLJKwJ7AKpUnV1Uu3NhWf9afFeXCgR/z7b//Hocm5wiaElTseYZPfORDbF2bjeNykHGjTvItulS6SMWEZflibVw04wQn+nij6xQXfSH5K1ml69ncuJm1+d7lqqMbfQl93lUCcwwc6ieQWU7lpnJyZDm/O/URWWTszEnGAx7WVqxnTe7yAiA39FgcoWvgIsnscmo3FOO+6WPz6leJcOF4F2dDmazZWEO596oxvTfUKH2SCqjA6gskCC5OcfpoLwOnzhOSyjxPLmXV29i2sYgMqea8gy9zq++hW1QBFbhRAbnPkmo5udeUhRbkj9z7SAAolXZvvPGGMZWS3C/JfbwMa5VJ/GVoY2oC+ht5rXSEbKm55CSElDni3o/74hvdd1mkUIbZSmAjj6vnE5MRYhJkSvFKOu/tU1/8SbVw15EjdHYcviJYu17IltpPuf/f1txM285dWK2293x/fyNud8JzUiHbt771rTszZLsTkD6IbUh9i5GqspOTLjUx//ud0F99cbja993+/Ub7I10h242+/vv+PBl2EYsSk6FjMrxPhhS97436WW5AklgogH/RTyieMKrhbO4sMj2udx0Sd1NqxpCiyPLwx9TCBDL0TYYcp4K4m9qgPvktgQTRcJSkDBWTYPNOvvs0zv/lENZisb41JPJGulOGNRnjEK1YreZV2E8ZbhkxhrFbrNZLqybeSEP0OSqgAukVkC8jZYhnhEgkTtIY4WnBKkOPrRqwpddet64CH2yBVPWSFFHIvWWqIEZ+LgUfMgebDGuUebtklcny8nLWrVtnFFDczCMdIVuqeEjuj1Mrs95Mm27nc2X/xVP+XOshnhJuvteilPeyL7Ky/dHeHkZGzhLw+40VxmW4/9vv6c3Ge4yEmeVrK2jc2kRxSckdOzrxvVhc73c0ZFtNzTtwW1efCxrM3QAAIABJREFUcO88ROwO3IFbaFLq4i/Jufy/VM293wHjLeyO/qoKqIAKqIAKqIAKqIAKqIAK3NECct+VmmZKQqJUmPVeRqalI2S7o/Gu0bj3Mh1KuvdxaWmRsdExxkbOMjU9xbzPRzQaMV5Wqt5sNjtZ3izy8wpYu66CtRXrLg9xTXfb7oTta8h2J/SCtiEtAqmQLTVkVEO2tDDrRlVABVRABVRABVRABVRABVRg1QVSIVtq2KkETrezamvVd+gu2qCsQr64MG8MG5ZVRxeXFo0FiRx2OxmZmWRmeY2huFleWRjyZ2s8lYZsd9GBrrtypUAqZEsNG5VSValk0wuzHikqoAIqoAIqoAIqoAIqoAIqcGcLpEI2qYxL3cfpvdyd12fST6kFMmX1TFlF83avynonqWjIdif1hrZlVQVSQ2NTlWxyYb4TVoBd1Z3UjamACqiACqiACqiACqiACqjAXSaQmjstNR9ZatofDdnu7I6+ehGEO7u16WmdhmzpcdWt3iECK4eMyv/LxVlW/DRWYryTJy2/Q/y0GSqgAiqgAiqgAiqgAiqgAipwOwVWVkbJ68p9m96/3c4e0Ne6FQEN2W5FT3/3jhdIVbOlhoyu/Ls0/mdpIYg7vrO0gSqgAiqgAiqgAiqgAiqgAj/TAiuHGabmYJOALRW2/Uzj6M5/IAQ0ZPtAdJM28lYEUtVsqVDt6qDtVratv6sCKqACKqACKqACKqACKqACKrB6AtcK2nQU0ur56pbSK3DLIdtjjz3G5s2btSIovf2kW18FAa1iWwVE3YQKqIAKqIAKqIAKqIAKqIAKpElgZZimq4mmCVk3m1aBVMj2zW9+k0cffdQY6ixTVskf+Tdj6PPY2FgyNfFgatUIWeHjueef556WbVRvrDRCtmRam6obV4FbFFh5gOrBeouY+usqoAIqoAIqoAIqoAIqoAIqkCYB06Xtpv6bppfRzarAtQTksPPHkkQTcLOHoMwDf/bsWfbt28cjjzxycyHbyy8+z6GseiKF6zElNbXQw1MFVEAFVEAFVEAFVEAFVEAFVEAFVEAFVOCDKxCMJ/ntKgebsyxEbzLqkpDtzJkzvPbaazcfsr3+4vP8ha2V8zkb0Tq2D+4BpC1XARVQARVQARVQARVQARVQARVQARVQARWAZDTJt+7L4NESO6H4zaVsMiR0cHCQ73//+zc/XHTfi8/zn21tTKRCtpt7be07FVABFVABFVABFVABFVABFVABFVABFVABFbhzBKJJvnd/Jo+X2JCqtpt5SMh28uRJvvvd765CyHYzr6zPVQEVUAEVUAEVUAEVUAEVUAEVUAEVUAEVUIE7SUBCtr0ast1JXaJtUQEVUAEVUAEVUAEVUAEVUAEVUAEVUAEV+KAJvG8h24+f5z+bWpjw6pxsH7RjRturAiqgAiqgAiqgAiqgAiqgAiqgAiqgAipwlUAkyfceyuLxNfZrDheVxQ3kEY/H30Z3S8NFX37heQ6X3UtsTTXo6qJ6XKqACqiACqiACqiACqiACqiACqiACqiACnyABUJx+KNqK1uzzUQTV+6I3W7n3LlzRsBWUVFBOBy+4gm3FLI9/9xz3Pvo42ysrsVsNn+ACbXpKqACKqACKqACKqACKqACKqACKqACKqACP+sCstSBLRbCFI9hMpkuc9hsNnw+H//tv/03otEov/3bv01+fj6RSOTyc24pZHvuued48sknqa2tJVUu97PeGbr/KqACKqACKqACKqACKqACKqACKqACKqACH1yBQCBgBGmpkE0yr6WlJSNg6+rqMn7e0NDA5z73OfLy8oznykNDtg9un2vLVUAFVEAFVEAFVEAFVEAFVEAFVEAFVEAFVllgZcgmgdrCwgJ/8Rd/wfHjxy8XmcmQ0erqan7v937PCNoSiYSGbKvcD7o5FVABFVABFVABFVABFVABFVABFVABFVCBD7DA1ZVsMiT09OnTxh6lpkuTUE0eGzZswOl0kkwmNWT7APe5Nl0FVEAFVEAFVEAFVEAFVEAFVEAFVEAFVGCVBa4O2SRAe6dHalipDhdd5Y7QzamACqiACqiACqiACqiACqiACqiACqiACnxwBa4O2W50TzRku1EpfZ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IasqVbWLevAiqgAiqgAiqgAiqgAiqgAiqgAiqgAipw1wtoyHbXd7HuoAqogAqogAqogAqogAqogAqogAqogAqoQLoFNGRLt7BuXwVUQAVUQAVUQAVUQAVUQAVUQAVUQAVU4K4X0JDtru9i3UEVUAEVUAEVUAEVUAEVUAEVUAEVUAEVUIF0C2jIlm5h3b4KqIAKqIAKqIAKqIAKqIAKqIAKqIAKqMBdL6Ah213fxbqDKqACKqACKqACKqACKqACKqACKqACKqAC6RbQkC3dwrp9FVABFVABFVABFVABFVABFVABFVABFVCBu15AQ7a7vot1B1VABVRABVRABVRABVRABVRABVRABVRABdItoCFbuoV1+yqgAiqgAiqgAiqgAiqgAiqgAiqgAiqgAne9gIZsd30X6w6qgAqogAqogAqogAqogAqogAqogAqogAqkW0BDtnQL6/ZVQAVUQAVUQAVUQAVUQAVUQAVUQAVUQAXuegEN2e76LtYdVAEVUAEVUAEVUAEVUAEVUAEVUAEVUAEVSLeAhmzpFtbtq4AKqIAKqIAKqIAKqIAKqIAKqIAKqIAK3PUCGrLd9V2sO6gCKqACKqACKqACKqACKqACKqACKqACKpBuAQ3Z0i2s21cBFVABFVABFVABFVABFVABFVABFVABFbjrBTRku+u7WHdQBVRABVRABVRABVRABVRABVRABVRABVQg3QK3LWSLx+PGvsh/f/CDH/D4449TU1ODxWJJ9z7q9lVABVRABVRABVRABVRABVRABVRABVRABVQgrQK3JWRLJpOMj4/T1dVFLBbjyJEj/O7v/i6NjY0asqW1e3XjKqACKqACKqACKqACKqACKqACKqACKqACt0PgtoRsJpPJCNj27dtHQ0MDr7/+Or/5m79JU1OThmy3o5f1NVRABVRABVRABVRABVRABVRABVRABVRABdIqcNtCtvb2diNoe+yxx/jRj37Exz/+cSNw0+Giae1f3bgKqIAKqIAKqIAKqIAKqIAKqIAKqIAKqMBtELhtIdvhw4fp7OzkkUce4Yc//CHPPPOMVrLdhg7Wl1ABFVABFVABFVABFVABFVABFVABFVABFUi/wG0L2WQetueee46SkhL6+vr4/Oc/z7Zt27SSLf19rK+gAiqgAiqgAiqgAiqgAiqgAiqgAiqgAiqQZoHbFrJJJZsMGd2zZw8HDx7kE5/4BJs3b9aQLc0drJtXARVQARVQARVQARVQARVQARVQARVQARVIv8BtC9kOHTpkzMn2kY98hNdee40nnniC2tpaDdnS38d35SvElqYYvTiPI6+MoiwHVrMpTfuZIDQzRHfvMNN42ViznqyQn7A9i6KiHNw2C+/4yoklRk9NkMwppjgvA7vF/M7PB8JzIwyFMlmX7zW2f0OPeJipyVmWTB5K8zJw2Mw39Gt30pMS4UUuXLxIxFFAcW4mzg/gPtyIZyIWwjc7QcCaR15WFi5ruo7dd29N3D/JyEICb1YOOW47ZtP715Z3b60+QwVuUSAeZPrCImGTk7ySTJwf4OM9EV1icmKakDWDwpJ83Ne95CeJR/zMXpwmaPKQW1RAhu1Kx2R8kakL0yyEXRSXF5FhW+3rQILw4gILcwHMmV68OR6sN9OVyeTys1ehv5KxIHOTiwQSDgrKvDhuph238NxkIszizBSzC0m8a8rJcV61sWSQuakppnwmCteWku28wff+m2hTPBJgyTdDKOkkK68A1810wir2AcQIzvvwTYVxl5fgdbzz55VEZIm5yQtMRb1UrC/AdRP7fK2nJhMRAnNzzM8n8VYU41l96lts4Wr8epzw4jwzE34868vw2lf7nL5OG2NhFn1zTASdVJZnc9WlZjV2TLehAiqgAh8IgdsSsiWTSYaGhjh79qyx2MFLL73Ek08+qSHbHXiISNAxeuIgs/n3sLnYjcOyem/MwelhOg51MTIfwWKzYQ4FCFgKqN97D1tLMrHfxGuFzh7km68dp7D5aR6oycOVpkAmOn+Wl7/7EwYWQiSyymlr20Cgp4/JrGruv6+ekkwn7/jxMH6Gb3/pRRLbHuTBbZXkOq3vGrJNHf5b/stoPZ99cAsVb/skfp2DJnyel18+xCDVfPyeKgqy7Hfg0fXOTYrNnOKlV19jrnAPD27bSFHGzdwBfHB2N754niP7v83ZrPvYuaWB8szVO8duViE6/BP+R3eMpi0t7KjMv6lz8GZfS5+vAu+7QGScN753lElrKXue3kKh5b1+GRFjfmKIoz3HGJ0JYbZZScTiWLNLqGlspLosF2eaT+vY4jCv/7idKXcl936ojdLrXi6ThBfGOPLyfs5b19L84D2sc7/VE4nAJIP9/Rw/EyRvXTVbt6wnx7HajY9y8fgxjnaM4qrbQlPrejw3cTAkwrOMnBhnIZHNxqa11/jdBItjpxmbCeBeX8867/XfOxKBcdpfOMpYqJgHPrWN/Jtox608NRGb41T7froGI9Q+/TG25q7YWmSBiZFBOvouYs1dz/aWaoo8q//+F5oZYeDIfs4li9ly74OsvZm0Kr7IxOkRJmYcbNyxkey3fbGZJDg5zvi5CyTLNrMh3831P9ItMd7dw+GXJ9jwqz9HY971o5iYf4aRgS46z4YorNpKS2M5GbfSEUA84mO4/TC93RGaPvsEG1Y7CYosMTk5ztCiBE3lFGWsSPGSMfyL05w5N0vcXUZjRdYt7s31fj3IxYFe9v3TaTb+1jM05dymJDEwSX/XAb51toJ/84vbyLylvUsS9l3kZFcHY/YmHrinjKuzaUgSWZpl6GgHXScnwenEHI+RNLkortlK85b1rLwcJONB5saPsb97isq9j1GfvbKBSaKBBc507ePIOT8gX6InScTjJC1Oyhq2s72mHM8VbxtJEtEAk2d7aR8Msvn+B9l4Mxe3W/LRX1YBFbiTBW5LyBaLxQiFQsYfq9XKs88+y1NPPaUh2x14ZMQWxnnt//xHTtf/GZ9sLiJrVT5sx5gcaOdHP2lnyuqlKM+L22HHHF5ixrfIYiyfD33iw1TnubnRL9BjvhGODk/iKa2jssCN7SYCuhtnT7I49Bz//jthPvbwFsqKc8jKsjAzNI7fkc/6dYVkON4lNEvOcfzwKZKllVSW5OKyvnsl24VXvsi/PtHKf/h4K5sKbvBTcHiE73zvBXqTzfzGhxsozX77R5Eb3+/355mJwAxDZ4YJeNazoSSXjHf5dvv9aeWtv2rMN8r+5/6awbyneHhnG5XZq31De+NtjA58m3+7L849O+/j4boinO9jVd2Nt/qD/cyof55zp86QKCymuKQY9/vX/e8NMhljcW6E7otmCvJKqS28XbVA7625V/xWeJgf/a8DnLeu48Of2U2p9T2EbIl5zhzrYv+BfqZiNvLyc8hw2kmEl5ibXyKZuYG2tu00bMgmnbe1Ejydlfciaw7rNpaT+Q6VbLHwPBNDIyyavZRuWEdOKlRIQmzpAqeGzzOf9FK5voScTCe2Va8MjzDecYSDr54io6WNPfdX39TNdyI0Te9PX+DIBSuNH/1ntOReJRudpv3l/Ry94GDPzz1Ejff6qUnCP8wr3zjIkL+Mp//1XopW4bC6kU0kEyFmxs5ybipG4eZ6Sla8tSdCPibGRhn12Slft4aiXKl6X/0LQ+DiSbre+BFDpnJ2ffhjVK0IW991HxJLnD74U147cp51P/8rPLTmqs8miQX6Ow5zoGeOxiceZXtpJtc/jBYYeuNNXvrOGbZ8/lfZVXidLwWTUgE5zeiZs0zFC6jZVII3w3nL51UsPMPxn77Owf0B7v0Pv8jm1Q7Z/Oc52nOAH456eXzvfTSVrNi/RIiLY8d48eAg4aI9/IsH1r4r/Xt7QoCxrjf54ZeOseULn2NPXjqvRita6D/HkYM/4r/31/Bff2cP3vfW+OXfivsZ6T/EV/7mRyTWVvH4r/1LduatvNBFmb84zP4fvcLxecjOzSYn0405Fsbv8zEfcVHTuptdLZWXgvkk4blxOr7zBb42UELdjk/x2Y+vX1HNmsQ/eYbXvvYF9tl3sa0sF5spQSIeJbg4x+yihfL6nTywt47sVDOSCQJTp3nj//w53xqr456HfoFffmTNLR+jt8Kmv6sCKnBnCNy2kE2CttQfDdnujM6/VivivhF+/L8/z+DWL/JrO6SM/1of9JLEY4tMn/cRSFhwZ2WT53VhMV87QApd6OG5r3+b0zm7eeTeLazJdi0P70zGiYQXmTjjo6ixjmKPA0ssgG8xhMmZSabTivnSpzT5gOqbXMSam4tHhlCGF5hZCGLLyCPLZbk0zC3A7AUfi+EYFmcWeXmZOK3vPJwzHg3hm55iIWImwytv0C6sRnVDAv/URUZ7/pE/PVLO7z7aQHlRNt7cLGKLS8StLryXnitCyUSU+alJ5kMJbB4vedkZ2CVQSwaZuriENTOTLJdjeX8SMZbmppmV/XRkkpOTjcch+7DcI8shWxv/4eMt7xCyhZmfmmE+GMfiyaXQPcUPn32R3riEbFsozb504xtbZHJynmAMnFkF5GXasV7nw3si6mfOF8Od5caSDDA7PU/Y5CA7O4cMlw2L0cAk0aU5fDEnWS4r0aV5QiYnWVlu7FYLJALMzsyzFIxiceeRn+3GcXVwI0OXfPMsBqPYMwvJy3Jit5pIRoPMLywQs3vxuh0rgtMQc5NzLAZjmN1ZFGTLcNiVHxjDLMz4mPeHSVhc5ORnk+GwXb/CML7E9NQ8/kgSR2Y+uZkO4/VTj1hg3gh/g9EEzswCci+17+rzJRaQD3FWXC4XyeAci3E73kwPLrsFoiEWfHP4AjFsmdlkZ3lwXgpYJSA+8Nz/5MRVIVsisMDM/CKBKLhz88j2OLElIiz5A0RMDjJc0s63PmDKObEwG8Dk8uB2W0mElpibXSAQs5CRnU12htM4lt/aswRRCQKm5wkmHHjzs3GffZZ/ty/G7hUhWyIWZdE3zbw/gtmRSXZOFm679Zo3TIloCL8/SNLuwW2KsLAwz2LIhCcvB6+0/6rhXbGQn/l5H0vBJK6cHLyZbuxmEyYSREIB/MEELpcNGdYUjFtxezzYokssRq04XS4SgVl8SyHj/M7xenDarRAJ4JtfYCEYx+HNJjvTjWPF3V0iEmRhfp6FQBizy0uuNwuX3bw88iwRJej3E8ZhDJ0K++fx+aNGn+VkeXBcHYpHQywuzONbCmPJ8JLtzcB16Rojw4CXjGuXAysRFucWCMRteHOyyXI7jPMnGVlkfHiAQy+1E69soK6uhlKvB2+W51LfXjqWlyLgzCDHm0mG81JFSzLK0mKAGDY8LggsLLDgj2HPyMablYE8LSq+Ph/+mJlMb7bRB8vnbeoRJxxcxDe3aBwDWcZz7BiXPLmh9S8SiFtxOGzEA3P4FiNYPJlkezNxGUPj4wTnphg69hrfHjSxaWMDe2vycWV6yXQ7kNMoIobzCwRjVjJk3zNd1x0yJIHjUtSM3eXCEl5gbt5PzOY2jjnPVedwUq6bck4thTA7PeRKmxypu+MYgfklImY5TsxEFgNEcZKRlYHjikvFpZDNso7H/vluSqxmkvEogaUFfAtLxM0usrKzyXRdMnnbm2SUqf7DvPJKF1OZVbTsqGd9nryfmY33gMDiHHOLFnKKSigt8mCRYXFLC8z7/IRNdrxyXnpSoWScUDBIKAwOl4VExI/PFwA557Kz8dhNxGMRY5/nA1EcGV7jmExdA2TY4/x8gLjFidfrwWqS8zvAonFtTWDP9JKdnYHz/2fvvaPrOs577eccAAe990Z0EB0EiN47AfYiiuqS5ZJr+1qR7Ztq56bcOLHl7sRVlq1KiZIoir2g916J3gGi93J6vWsfghQoyXayEn+f71rca/E/Yp+935nZM/PM+/u9JsI7qpBubqMVm2Ntb8u9ad2gkrGxtsLytgYzOyfc3Zzuy04NWhVyuRKNSIK5qR7F9gbbSrAQ7uto8/tllgbDR31RGAP21mwP9tFYMYR1UjJZO5DNYFAj39pkfUOBwdwaB3s7bC0/STwEqeXi7UquVoxgGl7Co8XBD0gGt8dquV7dw7Z3AY/mhWBlULC1vmmcjyXWNjja2d79LgtD3gjZ6hmT+nL8q9m4aNTG9zSYSrCytrwvY9Wr5EgVauO3zd7q7jPpNSqk2xtsCYGQ2BjHto25yYMqVp3WOI7Wt7ZRC3OjgyN2VmaI0KLc3kamNGDl7ITVvX5pBAKrLK5L0VnY4+7hiq3Zzndbr0WtVBjnBInEHJFyk1Xht4VYOTtg8wcgsUH4Pm9usCrXYWFri7l6kb66q4zeg2w7nMz43VhfQ6YxwdLWzti+n8BeBh3bky3cuFrPjFM+zz8R9wBAUcz3UFtdy5BJAqdK9uNpbYLOeF9hbjTFxsHe+L2/G8ltRmuaKPtAgGxPsc9SzuqqHCyscLC3/6gPGLQoZVusbyixcHLFwRhHAb5oUcu3WdvcRo0Fdo53YyzGgFatQCZXgqUD9hY786VBh0qYX+QGrISxotukv6ya+loZWf/nI8hm0KpRbm+wuq0CiRX2Lo7Y7p5zdTvPs7ltHBc29i44Wpsh/jjgls7S0VbF+5OOnCgsINH7Qci2MNXFxeo+VJ75vHDA37jeFMbu5toGMrXw07Y4uNrf7+PCnCzf3mBjW4ZebIWds5Nx/bX7Zw163d2YbGyhwRIHN0s2e9u49LMeYr7zEWTT67TItzZY35IjMrfBxdkei/vrKQPCd1Yp22RtTYbWxBxbJ0fjeuzTEZ0B4dlkW3fnCmF95mYhpbv5Gj8TINsL9yCbsGdQsr0urNO0mFrb4+Zkg9kfyCRWrY7TWf0+pUv+hFrOMm13jBdPBO70IQOqtRm6yt6nbNqW/Tm5xPo5YC7c0yCsJ6SsrW5hYuOKX6DH3Qw4nYLF0XbOvlGHa0Iga/2zpHz5qyTdJ4EGthdGqXrtX5lI+jqPxnhhVNka9Gjk60x01XNr3IT0oyfJD7hLqA0aGbP9jbz9bjsecb5szSnI+dxnifzPAOw/3S3hwyd7GIGHEfgvROD/U8im0WjQ6XTGKqMP5aL/hVb7I/6pbnOaW69/g+HY7/Bc8qdBNg0zTW/zWtkK9p5u2IoVzE2t4RCZw7FDcXgIvk67n0+3TW/lOV5tMufUkweJ2+OIuQDjdvZ9BoMOjVKDyFyCqUiMaK2fd+sGkARkUxTuhNWODFSrGufyv9Tg+YVTxHnaYpiupbRzHJf4k8T72KIev8kbl/tQWjriYGWCfHkRqVkwBx/LJ8zN7u5E+cClZ2O0nvc/bGDLzh1nCwPLc6tYh6RSkh+Pr70Jsy2V1NRc59UpZw5HeeHpG0hiyl7my7vYsvcjOT0YRxtzNAudvHv2FrNiJ9wczZCuriC328uBIzlEuK5w46fdOGUlEh/hgenWMFfOX6VfYY+nkwXalVkWDL7kHyxmf5ATlmYiFiq/y4sDvxuyaZc6ee/tm9wxccLZ1hyNSgFiC7aUW2w7p/Glkmg8HcyRT1bw6oVe9Na22EgMbK0uIw7O42RuDB525p+AUKrlbi69OYZ1qJbpyXVMLK0x064wvQqh6QfI3x+Mi5UJy90f8tqwCT7r48yPSjisAAAgAElEQVTo3YiITyMz2gcraS/nLzcxrzTFztoc9cYsW86JHC1OIcTVBhP0bAw3ceV6GwtY4OBgjmp9jg27JE4dSibAZJ62llrkvoUkhNz1rFHMtXLlUjPzOgtsrCUottdQWAZTWJxBuJcDku1hbl5pYHxDi7mNBWK9gq0VEbGHDrE/1JOPK07l07W8fakbmakVthYittdXEPulcyQnDl8nM+abblLeNYnM1Ma4KVNLF5G6p3MqJ5Y9zpYPSH3XO9+lfFaLYnaddY0Ep0hB5hqIvWKY6vIaBtZMsbO3RLkwh957P0V5yQR72MLmDmRzOUphipDJpmepq4yrTaNsY4WNhYHNhTWcYgsoSAtCO9JF77iWoNRYAn2d7m9+FDN1vNNmIC7KF9PZJsraFxFZO2JvJmd2Wo5vci4F6ZF42EkQaxVMtN3iSt0EOmsHHC1URn8bf8ksNza8OJaXR1GEK6qFLq5drmVGbYGTgwXK5Vm27YLJyc8j1s/FCHJ2X+qFPlp721ncEiNbl6MwSDAz1bE2s4R1ZC4l2fvY42SBCA1Lw+1U13UwrzLDxsqUrcUtbPcmk5+5D38nEYuD/bTUjbBiWDfCS9/wBNISwzAZvkDNjBrpihaNzoDIVM/m6hoSnyjifS2ZnZxkQSrC2lTJ/MI69tG5HMraT6CjiOWRdkqr25hRmOFkb4l6aZYtmygKizLZF+CAiXKN271NNI2uot/YRisyw1xiYGVuEZOgVA7npxLmZm1sd+XSEPVV1fQs6LG2t0a7sojWJYLs3DQifexRr0/SeqmFGY2cdZ0GsYkEE+0qcxsSorMLyNsfgq18gsqqKipKOzF4BOATFE5UeASxYb44aScou17PwJIaS1tLNPINFObeJGSkkbjXE0uWab/Zx/T8HdZNlShVppgLPk5rcuxC9hHqJmZ+YIw1nQlmhg3mN80IS82lICUcZ4E0aaSM9dRR0TSCXGyLvamURYU5QfGZ5OwPwdlUw0znJRonN9hcF6PTajExN2VzaRWRdwy5+elEe5mzOtBKdfkNLk/o8fbyIyE8kJCYWEK9bVnoqKambQSpiQ1WJlq2NvV4xqSQmRKF127J1E4nWuq8QMOcHLXUgGJzG6XEBjZX2MKJmIwcUqP3YCcRoV4doeZWJd0LGmydbNFtbaA09yQhK539oV5YiTfo+qCRidUVlg0KlFoLIjLSiA8Lxmk3LVCNc/2VeuZNhEy2NBw2JmmsqaFtchtrJ0fMZSusqByISsslJ94Pm49PHNtT1FRX0bpgRVJGNonBrsZDhLvTy11ZkVarR2Riili1wO3Gepp6F9Bb22EuUrAuN8M/No28lHCczGVMdg3S1zHCsliKAjFmej3y1RW0zqHERnmhGB1gfEWLpZWGlRU5jiEJFOYmE+hkiW57iqZbQyht/Ugu9EM6fJv6um7mlSJs7c1Rr68hdgkhOSebEJsNbpffZsvGk9i8GFzEGlZGOqiqbWNCKowNczTbm2is9pCYm09KgC2a1XEG+pvomdpCvmlAY2KGuVjL2qoMq+AkDhzIIMTuUw7htFuMd9Rwq26ATUs33CR61Do9BrkW3ZYFQVmppOeEYr09TXttLfX9G1i52KJXSFGauRCdnE5atPeDvlsGA8qNKRpvXqNf6kLGyUeJvSe31K3SXl5B86iO/Yfz8dkcoLKygzm9HW6OBtZXNzFxDSU3L5NIb3vYyWQbl/ly7MUMLGYm6W0eRevmz77MvffBkWK2m/LeGVTuyZyKtWf1Tj91lQ0ML+twcLVDt76IVOJBVFYRBRHumIoNqLcXGWipprp9Cq2DO/YGGRsyU/Yk5FOc5MJiezeD43qiHsvB30xvzJppq6umZVJmBNJmqk2kOnvCs0soiHLBRLXJ5Phtam6Psb2uNsrgRObmqDeX2bLwIfvgETL9P01uqGV98jbV5ZX0blkb1xoGtRIdGgw6GVYeIaQeOEmIpZK5oQ6qK5pZEDlgL9Ejk2qw9Y0mOz+VALsH6ZGQUdhTdY3qfhlxj32BLK8d9GLYZqS9gcqGGfxyD5Ib7sDaiACjW7gjdsdNomRrW4tLaCI5WfvxtpEZM9muv9qESa4/8vktbFysUG+tIhW7kpJfTKYQU4OC2dt9dNQtEPRkMRH2wpy8zHBrNeUtY2gdPXEUKdjYNOCRUMTxND9Us5103u6B6GfIC9gBtgYp0/19tDVIiT6RSoCt8i5kq5OR/U9PESG0xcoUHTXlNEwosXeyx1S1hVRjRWjuUYqjnNBuLTPcVk1Dz4yxba0NcrbVOmz35vFIRjDWuw8TpXN0tFfzwaQDxwryPwnZpru5XN2P0iOXrxS4MTvaY5wTNs0ssLE0QS2XYWLtRULJQfx1YzSUVdE9o8bJ3RET5brR1y+o6HGOxbphIhLkkssMtpRzs3kaExdvnMRqpHIN1k62bFaukvCdL5HhBLLVadqrymgYk+Ho6YpYvs66yo7kw0fJCLJHL1thsLmWW00z2O9xwVQtRy7V4JmQT35SKHa753+9hq3FURpKS2mbM+Dm5YRILUOutsTJbpuKtVh+JEA2vZrtpTEaK6rpngMnN0ujV5zCai8Hj+QS5iL5dAsVvYw7A21cvjxC2CMH8FzppKx+iZTnP0eiI6DdZnqoiXNXh/BOO8DhxEBsBeC98y026A3GxA4DYkyFQ0Iwrkm7b/6aUv1xPptpSmvZJUZcH+fFQ/73/04qQLY3v8tc5v/m2SSfjw4ktDLmxxp45fwg7mkn+VyOtxHqKtemab38axrtnubJuHWqS+tR7X2cz2R5/hF3ag9v/TACDyPw/0IE/qiQraury+hWuzuLTYBst27d4syZM0RERDwsfPAn1kv+IGQz6FgZaWNUZoOToy2WJgakY0281bLJvoIjHIx2vw/GhFfTb89w68K/0WD/LF8pDMXF6uPySuEkTIdBfDcbTbTQzPcvtWARcYpnkjyw3ZEMahS9/OqpDwh46X+SG+CEfuACb1T34JP7AvkhjugXehlc1mJhe/dkWbc2RWVtM6u+RTybF4a77YOn48qlDt78ZS2SffuJDfPGQSJGvTlB9bVuzGMzKcyKwFa1znT7e/z9bX9eKAjHz80RJyclFT++ybJrBAeP78PNbIq3//0m8oBo9kXswcXGDN3WLGPLalyDE4jwnua1F6twP11IXkoAlvp5evvWEAnZITYSUC/RfOkGq27JFJekssfRipWq3wPZNGNc+LfLzDkEE5e4Fw9bM0Tabe50VvHby4O45j3NV0/E4am5zavvdyPyCSc+zMtoLKxaGaelZxSNby5Hk/1w+pjni3Kukpf+8l0WQ5M5VLSfEA87JAYNqyP1XOw1kJKfT2a4Jxs1P+Evz90hNruI7Lgw/LzccBHNcOtmC3N4EBsZgLu9OfrtJfpvtzNhkcSxzHBctrq4VNHOps1e9kX44WJjika2xMiElJCkOHy0E5Tf+IDNvU9TFLcXd1U377zbyLZdALFRgbjYSjDIluhp72BGH0RJSTJm3VepHNfhG7+PAHc7TAwq5Ns6HHx8cbG34gGrvtVO3r7Yjco5iH3hPjgJi9nVSdp6x1B5ZlEcoeRqaRtq2wBSI3xxsDRBq9xCIXHD38MJ64/56S1X/4DvnRvEMqqInNQY/H08cWGN7oYy+lXuhO0NY4+TOTrFCgP1taz6pJCdvA9v/fzdTDaXYxSmJOG6XM+N5iE0znuJCvLBwVKEdHGC3q5+JHH5xFku0dQ6gCQsn8yYQFwshSxQBT0Xfk2r2X6ykiOx3ZpgXm6KlY0dVqZ61geqeG/InLTcHLLDXZCPVfLO9TFsA2OIj/DBzlSPbH2C5ivvc3Y1nC8+8wiHYt3Rb95hcHoDsbkN9jZCvCepudiNwT+e3EIBRFo+AGfVMy28/9rPqdsOJjW3kP1BrliZGpAuDNFUcxtJ4iEKkiOwWeqgob6NFasA9oaH4mYtNso2uqqHkMQkk5oShOb2DX7z21pk/vEU5CUQ7uuOi6MNq9Xf5ycXxrCKOUxRegQetiZI79ymquwWPVJHolNyyYj0w8lCx9pEFxW124QV5ZCT6oN2ZY6pWSkiiRV2NmboZVPUX61HF5RJXn4Ke0xXqL/8Km80rROSlEfeviAcLEQoZju5cmuePVl5HMgOw1Y2T2d9GT1btgSGRhHgYolBtcZwcz2LTlGkpSbhoRzg7W+/SbfEj9yjWUR7C6bPMobrLtOm9iMn/wBJXmbMj/fReLMRbVA0UdEReDnYYW+5ScvlGgY3rQiJD7sLdJWrjIyMMCFzIjkxnhh/FdWvv8OHLWv4Z+eQHSvI/jQsj7Rx42oHCyJv0g6ksW+vIEFVMdl2g3aZM4nZh8jws2JltJWypinErkL/98JGrGF9qpvGKRF+USlkh9szfuOHvFY+g8P+ExSlBONsIUYx08X15kXsw1M5mhOGnXqVkZ5K3h6E0JBYCsNdsbazQzHSQF3nGHhGEhnsg42plvWZcQb6lnGKjTf6TDl9LONjuvxHvHypC03wQUoyovF1tEKkXmekrYURhQMx2TkkeCppuljFkNSasMQofB0tEKlWGWy7zazKkficVKIDRTT85De817lNyMF8cmL24OHuhpOdDZLdv/kAZEvFSbXG9LSQyWyGo6MlJto1+uobuKN0IamkmBgf2wcyOGRTzVQ3NLLqlEB2Wip7bH+HBEu1TE9zA00DW7iFRBDu74LEoGRpso/OYSleAmhLc2e2+gbvnG9HExRPUV4cvrYmKBeHqLpeS+e0GdG5GaQlCu1gYHmokZapDdz3HaBoXzCWsgGuvdaGzDGMwqPOTDSW0rflSGBkMgGOIjQyOToza1w8PLBU3qH2bB1rjgFkPp6JzUQn9Y3NzEt8iYwIM44p9fYSo7c7mTF4EJ93kBjRIJUX3uD6kJiI3OOkhXtgLVazNNpJbd8WbvuKeCzP72MZTxrmuquoaOhB6ZNC6l5vrAVwszpB681yuqYtSX3yCQ6n2DFW00hTvxz/lDhCPaxAuc7Y6CgTWzbsS0gkIUjYSX906bUypnoqudayiEt0MY+k35VkyWdaKKvvYNkhjRNZYbA2x9zcGmJ7J2wsRWxP99E0MIHeL5UjaftwY9IoF70H2UxG+mm41oVmTzjZJxLue7RJx2o52zCCfE8JL2a6IN1YYnpuFSUCRLDAILtDZ3UvM0pvSj5TRIBkmzEBwvTOYROZyT5fO0z1chbmV5GLXNm3z4npsjrau7Wk/dWjBErv0NNQQeeSGP+YJEJcBRC2yZ3+DgaXRYQWnCbPU0l/01Vev9qKISCHE9kxuFmZoFkbp0WQK1vG8uTzWbh/rBvKZ/tpqKqgW+VDckIk3vZmaOVrjLdXUN7Sh3XiCZ45fRiHuS4aaxtYcogmMTIAW4mOrYU7jPTNGNcOaflxuO0aPwaDlvXxZq6Wt7PueZA/OxJszGhUrw7T3FRDjyKYkrxUHLd6qa9vYsEunvRIH6xNhG/BKMMTM0hCUsiI92GjqZzffP8KioJjnMkJxcXGHNXaJN0dLSxYR3OwpJi9DnLG6hoovzBFzN88S4K1lInOWmo7J7GOyiF+jxBjBUuLK2xonElKDkQzVk1lfQ2GjL/nsYgdwm7YYLCpidKL62R85RDRLtoHIFvg1iy9DaW0LogJiksmxMUCvXqTmaFuBubUBBU+QpRomOu1vagdojiwzxMTvQqFWoPY1hN/d7sHJdb/Ccj2+Xg1nQ1X6VCEkhIfjauFAY1KhV5kjpO3N5bqFaZnFpHqLXGxt0SkFtqxleYBe45//STBZsK4qKa8oQ+rmIOkBDoYn219boim69dpnw7guR9/lQSTRbprqmka0rHvQAp+dmYYlBtM9fXQPWZC5jNH8JP1UlN2ldXAz1AUJgGNGpWgOHD2xMvVfte3VIdiY5YOAW6PmRBXkoq/nRl61SYzfa13D1LDHuPfv5aB2cYcnVX1dM1IiC+Kw1vov1uLDAwOMKIO45mTCTg/8JG+O+ZVq1N0VVykTpvC08f3IVkforKsgjHnI/yvQ4HopHMMtF7mg2kXjhQfYZ/774B19z4hQj+ZaObca91EfOZ5sjy0jLaVUtG8ReaffY4Yo3mcsHb5dMiGVs7CWBO/ujSMd+pxns/wQKSTsTBUy9m3Rkl98c+It1jlds0NWmdsKHzmEYL/g24vf2LbwIeP8zACDyPw3xSB/wpkGxoa4uzZs+Tk5BhZmZmZmfGfYLsmFpKVent7H4BsQiabXq/n5s2bPPLIIw8h239TI/533uYPQzYhHV+JWq1ErlCi1ouRKEZ4/ectWCYW8Nih8I9S+gXAuj7O9bf/lZHof+SzSZ/MjBOqmg3XliELLSTS3QbzpSa++2ELllGPGCGb3S7I9osn3ifwey+QF+CEyeQt3qgbwC3xOQpC7JHoVWgFaYRCiUprQKzboP1GBU3zATzzuUwCPIRMqvuzLaM3/plfTSXyzNEswtwtMRFS6/RK5uvf4ufDdhwsKCTexw7FwFu80LqXvzsSQ5CLkJEzx+WXrrHsGsmhE3GIbv+U73b58cSxQqK87YwyWJFQuUqpxmBqhaVkmnN/fgv7U7lkpgZiI9GjUmpQyeUo1VowNWW67Odc3/Ch5PBJYr0cWK/53ZBto+NXfK/GlIKiQyQFuxo9tIwSrplmfvb6Rdb8TvKVI3Goan/Im9MepKRnEOpqbVwAikVS+qpqaB+yo+QLhez1tH9AxqWYLef737iEzbGnOV0Ui+cOENXLFyl77bdMe6VTlJ2IqO0XfPOGOWeeOUFepDsWJiKWms/yXtsy7jG5xAe67UhhtCwONXPrupTsz+RiMthE44SIxMPZxAa4Ymxagw65VI6JlRWmG0OUVd9kxfsERTGBaBt/xrlRe5JyC4gPdDHKnkQGDStDtVyr68Qx7RT+I5U0zEJQSgYRfi7YWlljaW6KiVEmKXpAxjN940e8M25LdFIGEZ52RpmiGBkDdfV0jtpReNiF8sZBcAklb38oXg42WBllq6ZGA2fRx6SPy5Uv8c8VCpKKn+BwQqBxg7J0u4FLF/pwSE0hPtIba5EBxAakg1f5eZc9JSV5ZLrLaL4P2fayfOMKbfNiwrP2Eyy0iXAUq9lgsLWU0q0ITmf6sd7dyrjGm6yceII8bGC+nl++O4Z/ejZZ+3yx0KlQqRQolGrUehGijdu8/psRfPKzKcpwY+Liz6k3JJOXl0Wku7nxfQwaKUPXf8K3u+w5cfQkJdGemIk0qNQqFMI4UukQmSjou3CWfnEwmSVFRHo7PuCbqL7TyJtvvcWEYwGPHCog0kuQyAngXMpE/XleG/LkaFE0ZpONVPTICd4fT2ywKxL0CBXeZhovcV3mT15OOn6LtZx7rw+33BJK8mNw3Vl4z5Z9hx80GkgqeoJjCb7G/qZTTHPrjQ+pm7cn/+QB0iPdjf1Jsz1B+Svn2QhOJ6MgFS+JFrVKhVKuRKXRokfL8M1f0iKKJa/wCAkOG9RceZdLYw4UHjxAbpSbEcwa1EvU/PZlxpyTySrKxmG+jWsXujCN3EdCfCB2YqFdQT5axm87xSRm5ZHpOsfFH73HakguR07nEWIvHCgYUIzd5Ac3VwiMz+JYoi+sTdFyowZtRDxxcVEIFjOykSu8VTWFxCeBtEghe0vI9tWxOtFDa8cIjjGZpKd40P3GeZpnbUl/pISUUBckIsFsfIAb779NjyiSoiPHSfK1NH7rlGOl/KxqAdeIbE7GmDNQeo7mdWfCE7OJcDUFgyDRnqPmvVZkzhEUHI1ls+6nnO01Ib7oGY7FuRs3VQb1PJWvlTKp9yDjZCYhLiYsjlTzeq+I8PAkjoTbgWqW0ivV9C6bE58aS7D7XTilky7R01rPgFkQWRlZJHo+6BU5VfZDflG1TFDOczyWFYS1kYrrkN9p5VzlCHrPeDIcB6jo3cA94gAH432MxXgE6d32WCOX2kbQe6dQtN+NgZd/SdWyGznPnSEjyBZTYbwKBze7J8gHIFs67mI9GrV6p7+r0YtgseMKdZNb7Ml4nOJIzwcg3fpQDXUtLagDsshMSuJ3WUlJp1qprm1mxSGWrIxk9tibIRIkR1vztFdfpl/jxf6cPMx7bnGjcgavzAIO5IbjYCpMQ2u0Xf4NV4ZF7DvyPEeiBV8g0C518V5VD4tWUZzOjsFddIeqV1vZtgkg84gDQ7VX6ZO5E52QR7iHNRYWFkjMTIwWBarNGdov1bBs70vCwSgW6xpoHFYTlZZKarg7gpJSGI/Lo52UVY4j9k3k8H4FNdc+oEHqz6Gjp0naI4xtPYr1MWo+qGNO50/x5/O4l8xkDLNsmvLrtXSsOHLodC5hjubGb7BOvUZ3WSm36pYIKj5Inv8i1dXNTJsncTAl6KP+PtlLR9cwViEp5GQl8oAfvkGPdHGI2rIapkQB5B0tItRmnd4qAWzJ2FtygLRAZ0SClFCpMH4PlVoDbE1T29zFgD6Y0yVphFnPPQjZhvuov9qFdk8E2ad2Q7Ya3qofRrbnIF/L9kSv16A2fhtVKFVaDAY543U36B6TEfbEl0g0m6S8tIUZ0V7OPJqMq7mQ5yLIANWoNQYk5iomquvoGpQT/fmj2E92UVo1giQggaO5YcaKrwaDHtnCIFW32pk2iebJ037MNJbyXt0ce9JP8mS2n/E7ZxDmh+qr1N9eI+rpF0h13d3JtxluqKeyaoY9Rw6SE+5xt4CVTsXiYCO3Lt1g2T2VE2fS2Wit5VbbNvF5qUR52RkPUARv1JHbrXRsWhGXe5TcPbvHrGAXMUd7xS2apy1Je/wMic5yprpbqa4ewz4ph4J9DoxWVFDZtEHUY0VEOEgQicQYZHN0dbfTLt3D4aL92I3W8O6va3H7wl/ydIqbcbwaVMv0dtZz5baWhOwDHAgzY0bwebs1gt//eJoIzQTVpQ2MaEJ46vE0XC3ExphpNWqUKgOWlqasDVZQUV8Nmf/I45G7IFtjI7c+XCfjzw8Tsxuy/eMp7Cd7uFk6gCQkmeO5exHOHwWVhXRxlPqyFkY0oRRnQ1l5DxrPJE6n+2MtMcfCwhwzYbNjtDzYdRkhWxXnJx04bsxk2+VbqVeyMN3NpZp+VB65fC5GRmv1B7RrY8lPTTEeZAlj11wYlMZ1qRa15t6crEGnV7M60kr1tVb8v/hP5NrMUHerio6tQJ5/Ngt3Y0wM6OTzdFy/yJvXVDz60hcJ32rnRlU10qBneTbTCwuxIA3VIZvvo7L8Brc9jvMZ/wUqb3yINOZFTkXbYWZhafRPNq6ndr2jIFVfGmvienUT2rDneDLdA0GZa5T0z/Vw5fzb3DIc5sdfSUI52sS1inrkfqc4meAEeuF31SyOtVNX1U/4s39Bgd/HfD0NMuZGO7jx/gj+xw+TtdcVg1I41KqiulNO6vNPE2WYoq/+HKXyMI4fOEKI/e/3MFRvLdBX8RY31Nl8/mg8zmZaNmZ7qbhVzaLfSb5U6PcRZHv9O0wkfJ0z8d6YiwxGOwuVdIH26hvULDhx+PHHSfOUoNqYpfPGq1RZnuaFI6FY6OQsj7dytbIfq/gTPJbk8d+5PXt4r4cReBiB/8ci8F+FbG+//Tb5+fmfDtkGBwcfgGxqtdr48b927RqnTp16CNn+BDvLH4Rs6Nma6aatZ5zZuVmWpCJMRSu0l26y78xTPHcqFsd7vhnClCWb4eb5n9Jg8zwvFgfidN+I5O7L6zVL3Pj+X7Fc/G1ORbpjs9LESx+2YBX1CM8+kMnWx6+eeJ+A733FmMlmPlvL2w0j2MeeJj/YFvHWKD29I8YKtnMbGvQGJTP9M2htMvnS14sJ9tqVkWDQ0Pnbz1Pj9xc8lhKO+65SQfr5m3ztnWVy8/IpCHdHO/wWL7Ts5ZtHYownzTDLJQGyuURx+MQ+Vi59jQ9tnuCZgmR87ITF5McbdYHzf34d6xMZpKUGYK3bZKirg5GpOe4sbaEWmSIbqWLSLZvnn3qchD2OvxeyjV/4Bu/KEjlaVECoiw337UIU47x7/gq9Jmn8j5IwZt/4F86OqbB288RWYoLAekRiA1tL65jYhXLi+SOEezg8IKNVzFbx03+8TdQXjpERvweb+yfYeiYu/SPnZTEU5xRiM/Aa/9wfzBePZRDva2uUAg5f/DVvV/Qic/TBUfCBEsIgMqCSSZHJnDj2TA6rHb2Mq3w4fCQOfw/rT8hVDevDVNVXM+d6gIIoLxY/+AU9VmGk5aTi52R9v1KZbrWPD8tvMetWwuEALYPVFbROKbB192CP+x48vX0ICfXF2dZiV3UzBe2/eolzAxuYOnthZ35XPiDEZHt5A7FNCMeezMZ8oYfyqh7WzRzw9vXBx8MVL78Qgrwcsdrx9LnXwksV3+HXEy5kZB8lNdAFM5GS8cYr/OLVFvQujrg6WyHSC4EXjvqXGJGFcfqJYjK8lbQKkM31GIVJPvSdP095xxy2nk53vWiMf6JlW7qFwiGNp04k47nRxNWuZTxj80iN8GD++q+oVYeTnp1KmAuszQzR2zfM5OwS6zI96JfoqNKR+fwZjubZ0fXL11mPOUx2VgJeu05X5T1v8r/rDGSlF1IU6Y5Ischgbx+DE9PMr0rRGQys9DagCi3g0UdPEi/IVXf1cdVUPR+U3kQaeJySxH343HNfN+jZGqvmZ6+tkHp0L9qZKt6rnsfSzhEvezPB4sQYF41snnnnZM6UZLBnpYvrN5YIKcokNcX/fkGAmdJv886MJynZJ8gI3JFGGVZoOFfJ7XkrUo+kEBHsbPRS0qmWaDj7U8Zc00nPKcBLNcfYYB9DYzMsrstR6WFrrJ71oMM8fuokqc6bVFdeo2ozkJLMFBL33JMEy+l46yXazBNIy8vHbryUV16rZ8vSBg8PW0S6nXbVrDAuDaDkxAFSPdeo+FUtpqkZZBXuw+0e1V+q5Vvnp/COTOFkWiCm69M7kC2OfXHRuIhhoe4VXi1rZ0Hnibutzd1+K79NYJsAACAASURBVAatbAOl3pSovMPkJLvR82YlU0o3Mk+lEexhY+zDgsdfS/k79IqjSMk4SIzrTgMtNfDDy2NYByRzOt6E5tdeoXRUjoVPAA4megzGb4KOtelNPONyOHgwAVXby1SseRCX9SgZe+7pLDdpfuUqAzI7Ek7nEO5uxtJozV3IFpbE0Qg7WO/j7PnrlPeu4+HiiIOFgFpBpFOzoZAhDkrnWG4mCT4PGtVMVfyY9yckRGY+wYFQ+482quopLp1tZl7sS7h9IxNaV0KTT5Pq89GG37A9yLvlncyKQjia4cPMmx8yarKHjCeKCHP6HZUZPwbZXITModEBBobGmFneMvo0Kub7WDTzJP34ZzkubLJ2ZfLIp5qoaGxk1SWFvJRUfD+1zKGB5d5m2toHMAtPJiHhI5Nswb9nvPMqVyZEBMZlE3Cng+a2LULz00lO8DZmhRm0SsZqfkv5HTFBWZ+hIGCnHYT3LetgQhvAo4Xx+JqvUPdqK1sWXqQ/FYFiqIXy6lYmNiV4+vrh4+WBj58//j7uWKiX6SmrYcnGndiMAAZa2ulec6UgZT+xXvf6vAH58iT15xtZMfEm67A9I/WlDJlGk5dTRMiO07daNkvzu5WMbTmR9eWDBO4O9XI371Z0MSLZx5cPRRszxO9eKqaaW6mtHMUhOY0YpyFuXL5AuzwAf8edAzABJMo3UOlN2ZtZQkFGAh+vqaFXrTPYVk15zxYBiYUUeS1RWd3KlHk0Bwv2420rGJdPMzjQz+D0ImvrcnTqTcYXpYj9s/j86TwibOYfgGzi4T4aPgWyycYFyDaC1LeEr+W4o9haYXxogL6RSRbWpKg1WjbvDCCTuJL7ub8iRdzHxboBpJ4FvFDo+4n5TcjEm2iqp2d0ndDTxZhOtnOtZwu/yGxOxDje7/s65RIdl2roGjGj4KvpSLvquDKgIjLlEEcjdzqcQcFE0yVq2sbwPvW3FHjtWndoFmmubKa625Tip7KJ9rwrdxcmFtn8IK0V1xg38yerIJ7p6sv8pnQOXy8XHC0E0ir8NzVSpQKtRySFBQfJDXywVKJQnXFhqInrVQMYgg7wdJIp3Q01tKy6kFGQS7T9ItUXPuSNa1P4xfnel/2KULIh1SJ2S+SRE/uxGevk1ntDRPz1F8j22oEsAjzsb+Z80wYxqQUcibFjvqeDlppePB57giBpL5drulhxP8DXD+z55BpCp2apv5yK+hrEWf/EmYh7ctENhoRMtg/XSXvh0IOQ7R+OYDbezocdG4TE5HEs2uF+vLTyFW7fqqOlQ0fO11LZbKiivGUcg7MX/n4+eHt64esXwB5XG6Mf5f1LPk9nexXvjVhxpKCI1N1lXHUK5qe6uNQwgtangC+mWnNnqIlb5W3cUdqwx88Pb09PfHx98fPzQKJeY2p4gN6hcWZXt1GrtSjX51ha3iD1qz+m2HqYq+UNjDuW8M0j/h/FRC9lsq2BD14eIvFbzxOyUEV1axN2B/6BEp9dR87SGVobr/HyWAzfftSbicbrXGtdROLsQ6CfD14envgFBeDlJPg+3n1DnWqLmdtlVLT04HHk7yjx3XW/7Wlaai/yq9FYfvBncWx0XuWtc+eYtMsh3E6P1jj3G9DKt9BoDOx/+q85HPpgypdmY4a28nd4s9ucwpwkfB3MMOjUbN4ZpLF7Eqv0z/FimpihtqucG3fj1MGDRHv8nuoVBiUrk4288e2LKLIPkbvXGTMBgCvWGGltYUwawONff5IwKyGTbYyyl/+eKpMsEoKEdZ0OjWydyfFRFs33cvT4IVLDPLERy1kcquLlf72B5aNnyDYeIAnS3QW6q1vZcEnhyc+VcH8a/RPc7z18pIcReBiBP24E/quQ7dy5cxQUFBghm0QieTCT7SFk++M23h/j7n8IshmU01z49iusZRwhU/A0QsgYWuLazxsxi83g9MlYnKx3pW3rZPRWvMsbDRJOff4YcR42D0j49Jplrn7rz5g98lOeiPHEbrWZlz5oNspFn0v1vJ/Jpt7u4IfPXCLyey+QH+CE5VwdZxtGsYs5RX6wjvaXf8ttpwiSY/2xkwigQs5wfRPt/U6c+UoBQd52H2WyGXQMvPMVzpo+zxeK9uG7q763fuBd/rJMQ1FBEZnBzqiHfhdki+TwiTiUlX/LjzZK+J9HMwkUJF6fgGxLfPDn17A+mU5aih+bHa/yRqsdmdn78BDkosLhf8erXFzyouDgo8TvcWLj92SyLZX9Mz8YC+HRgyVEewsShZ1esD7Aa2++x4hTMV86FM3GxZe4oAwlNSEWb8F/bee59DoDEktbXD2csTJ70MxeMVvBj/++Fr/nnqI4JQjH+5snNZ2v/As1lkkUF2Rj3vcbvjUWyZdKUojzFjbNeqZvvcqHg3J84lIJdXe4vzEVfDHEppa4uZvRdf4m3ZvO5J9KJ9TL/r7B9P1+vD5KdUM1sy6F5Ef5sHnzx9xShJKTl8Ved9v776qa7eJSWSnbISc4KGRxSZdZ2ZQilyvYmp2kp3sQUeJxjqeE4nnfB0rH4Nvf49KmF7HxcfgJ0rB7voA6A6aWNri6O2OhlbK0tIZUrkAh22R8qIWeKU8OP1lITIDzA9IoAbK9NeNFauYh9vsJ2SYqpjsqOX95gj0psYQFu+/6/3r0IlvcBNmpZp7Ge5AtOZCxS1fp37QgOikCb+d78NGA3iDC1MIBD1d7LPR3uPJBDRu2YWTHqqm6OoVbXBrpCX6Il/opv1iDPDCGiGBvY5VBA9N8+G+9eOZlUpDjwsBb/86g11EKc1IJ2lXua6n6F/xTswmFRYcpDrdhsvYs12c9iI0Ox1dIqzHAbMUbdIkCSCs6RIyP8wPQQT1dz9sfXmbD5wjHcpLxvwc3DDrWej/gJzdMKSqORDfTRMWAmH2xkUT47fYQ0mOwcMDd2ZL1nkZKb60RVphGUorvfWN1AbJ9sOBLUtYxUvzuUY1Vmt6tom/ekuRDyYQHO9/NnFIt0fjOvzHsmkFGUjSbneV0L9gQGhaGt5O5cQ+50vgrajTRZOWfIEWAbMLptCyY4rREEr3vQRwFHWe/Q6t5Aum5BTjONnDx0hCOUZFER3rvMn0X2tUaFzcnTLZGuPlyIxYZqaTnR+Ny71uwLEC2ybuQLTXoPmTTR8QRGxdtzGTbaHuN11tXsQtIJSHA7SOzfr0ekakZds4uONhuUv3bWmY1AmRLJtD17uZZqFbbVvkO/eIoEtMPEu2yM6KWG/nhpRGs/JM5k2BF78VzdGk8CElIZfe+2aADKwcnnGzNmKr+BTWbvsRmPkKK972NkwDZrhkh2/7T2UQYIVs1r/eJ70I2IZNNPsy7F+oZ2bInPTEM73uFVwwG9CIREhtHXBztjZ45u6+p8h/xWqee2LynORa/Kx1n6zbvXepi1SqSJNtWWhbNCUo8QeHeXZ13sZN3a7pZttnHoVQvJl+7yqSFANlyCP6dMs57nmwBlHwmHu1ANVWdC1j5xBIryBP1BuRD12mYluGW9ASHYoXMuY+eWC+doraqnNZFW1Jz8kkKcvqUog4GNoaaqG3pRuOfSkZS7H1YpFdtMdRwkaolK8LS8nAdbqGtQ0ZofiqJ8Z7GewmbyYna31J5R0RA5mfI89/ZPEqHeLe0bQey7cfXYpV6AbKZe5L+mURsBaPvlVWjoblCscH8YCc9a7ZEZB0gP1DEQHk1S9ZuxGSHMlbXRPuMFVmZKewPuAc3dWwvDFBxsZNtyzBKCkzpa6pg3DyWrMwC7vFttWxuB7I5fhKybQ1y4Woz/cpgPvtECh73gydluL6Gsoop3DPzSXcfpby2hUWXIoqj3D+ax3b6u62jC472H5P6GjmRjrXJXqrLW9l2CSDI1cBk3zweKblGWaKp/A4NVXXcXrEgPj0OdxM9es08DT2DjMh9OX0gnSi7xQcgm+lIH003WlH5RpJ1POW+XHRrqJS3aodQBJ/kxSRThjpqaBhX4RqaRJSbCXqDgcW2W/RNL+F18mukmQ1zpayLNbsUvvhI5CcKQ+h1AmRr4PbYGiGnD2Ix2c71hgU8wzM5kSb4O929tLIpGq7U0XPHg9NfjmWpu55rI1qikko4tHcHUhuUTDRdpKZ9FK+T36BwN2TTr9NdWU91wzZJzx0k0dd+Z+2jY2O6m+rrV5myEDLxE5lprOZap4jCgjj8do1Zg0iEiZUdLk5O2AvwbfdlELIZp2kuq6J/04aYJH9W2rrRBSSRnxmFg36BpuvlVHRqyHgiC8/7fy7MaWIkVg64uZiw0NJKmVBd9BvPkuq6A5IFyDYgQLZ1YlIEyGbPQm8XLbU9uJ95khD5IDdutTJjlcqLj0V9ojiDMHaWhqooa6hDl/pNnrmXyaZfpbe+liuXpRT8+VH2PSAXPYbFeAeXq2fxicnhRIrXTlsIwGSWtlvVtAy48vhf52K3vX53faBUIV2bMR5sbYijefTZXHx3HyBr1+nvbuJi9TqJBwrJi3S9374G1TZTfTVc7ZjCIeU5noy0QK2Ssra0zNq2CpVsjZnxfoYWxfilF5Eo7qa8ewmH0EzivEzR6w1sTfXTUXUdm6e/T4ndBLeuVzMgSuOvno39qN9p1hhuuMlrbyxR/C+fZ+9KHbfq6hGn/S1PRH2UOaYVpMdVH/C28gDffTQMnXSdxaU1ZCo10uUJBnqHWHLN4PFDyfjZ3W1Mg1rG3EAVV+tascn+a56I+ujwQ7M6Ru3Vt3hjLZsffWk/0r4KLlbWoYv+PCUBQnbnzmXQY2Iqwd7dB+fdsTMoWJzq4J1fX6BrBTwEKa6QeS/M72oFmxsK7CKzeOrZA9jdaeG9Dwfwyj7MsZQ9WP6OCsva7WUGbrzKL26OIXb1xOF+5RehGMkGmxoP8h79DGcyPZAtjFLxm2/R4f04xVEeSERa5KtTtLR0GoH7lx9LxVnwCd1YoPv8v/HT+i2cvF2xvtfPDRrkG6tsicN59LNPUhh1zzzyj7Fje3jPhxF4GIE/5Qg8hGx/yq3z/8Oz6TamKX3z7xiOf4ln97t9orqofruT7z93joBvfY2DIa5YmYhQztfxo29exzz7OM+c+hhkE+Ql8/1cfOccvYYoSg7nsz/Q6X7VPtVqK7/863/A7HO/5ql4T2x147zx6wuMmSfx2ceS8LYxR2zYoOPCz3npl2uc+fnfUPwJyLbGB199FVnJMY7lROJmZYZePsW1X75FzVwIn33xACG7IRsG1m6f47vn50koPkVRnI/R+02/MUXpe2/RYRnP8QOZhDhbIuv/3ZBNkIs6rJXyr6/3EZh9gmOpwThYmhp9wwYn59DbBxHkruDa/7oH2fZw5+o3+cXiQV44nUqQswUi/SYd7/wLb834c+L0GRL9nH5vJptmroofvVqPVVQxj+RG42YjQSSckNe+zfffacM6/TlePB6H7exlfnpjgeCUEgri/bAT/MQ0MpYWZ5FKfPB2svxE1U/lXAUv/cU5thMKePTMAWI87DAX61kbq+L1V1twziihOCMcRcsv+T+jUXzpYPIOZAPVnRrOXusA3wwOpEXhYW+B2KBlc2mCJb0bXi5WSDtvcL5sBIfUYgqSQ3C1NsOgWmGoewoL/2C8TJdpahQgWwH5UXuwmb/Gyx/2Yx9TxKG0cFwFjzD1Cl3lV6gdFpF8uBg/CxCZWuAoZLqhQ7m5QvP5H3HT9gSfLUpkr8tHp5vSoYu8cvMOHvsKKEwIuptxqZGxvDSPVOKJh0TOplKLua0zthIxQuXM5alyfvOjSZK+eJKMWN+dMvB3B6YA2c7OeJFyD7KJ9UavsLKLVax5J5KTHY+fk5DVp2FtYhqppSMuLg5IpHd2ebLFI7l9lesdK7gn55ARG4CjUGlQeK6peXRObjg72GEh1jBbc5lrU3JES3fYdI0nPz+NKC8r1gcb+OD1LjyPHiArOQQHsYHNsTJ+8u02vA6VcORAKFttZ3m3VU9M9iGyY7yxNRMhXxqg4s1f8vM7gXz26Uc5FG5Gx3svUScp5lB+FuGuJogU85T/9gfUacMpOnaM/XucH8hkU880ce7Vl2nWJHD4kRNkhrkZJX/K5WHK3n+PHqdMTuTHYzPdxM2acawikshLi7gLmPUKZieWMdjY4+IqYaG1ltJb64QXppH4H4JslfTNW30qZBtxzSA91o/x+usMi+IoyEwj3EOCSD5L1dkfUKaK4/Dhk6S47EA2aTDF6Z8C2ST7Sc8rIVA1RPWVKubsIkjPSybE1cpYOXJjeoYtU2ucXJ3QL/Vz/T8A2czWx6m/fIXNoFSSU5LxMQftSifvX6ln2SKSA7lJBLtZIzao2d5cZllmgr29M862S5S+UsOMxp2s/yRkeyLDk/mOa5T2KvCLKyAn1tcoT9NJF5jZ0CCxccXNUsdwxc+p2fTZgWz3KPvHIJuHhOWhKl5tkBIek8axBA/BfJPb5eVU9W8SmJ5JpnDYYSZCrZCytLCJiY0tLq4PytOFMTRV9gN+eXkY87gnePpIAv7OVog1UkYbr3Oldx2vxHxyPVa4fr2RNbs4jhWmEOBsjkG5zkD9LSpHt/FLzicr0oaOn11h0nIPGY//ByCbaSAlT0ex2XKBGyMi9qac4ECUHWLNJgMVb3CxZ4vAXEEy+yBkQ5BUDrdSVtbArKk/GfnZxAa6YmmU4ylZmZ1gfFGHnR3MDzXStWhLUna+sUCCRKRmabyditI2NN77ySuMZKO+kdYO+X8CsrUzofXn0cIHIVvKY1GYrEsxWFhia29lrG4sHSzjtbo5zMKLeCbRlpGKahat3IjJS0bf1citmiEkEYkUZt21BtDJFuhrqKR8UEdwRjEF7ndoaaxg3CKW7IwCAnf45u+FbLoNbleUc6ttmcADBynatwdrkRbpyhCl5y9QeVtE2pkzHIrW0lxRRce6N8XFeUT7WCPSq9jeXmN124CNnSsudp+emaKTL3C7pYbKpiGWdNZ4hu2nJDuFYBcJ6pUBLl2s5444jGeeycDFxIB8vocLV6u4rQ7myZN5RNou7IJsWdjOD9FUWs6w3pf0Q8VEu0rQSudpu/Emr7RsEXbwi7ywT01HzWXaN5yJLzhDipcJOtk8zZdep2JASswzf0OR8wrNZeU0T5mR/shhUv0dEOvlLM3OM7cqwifYhc3u5ruQ7dFTeC8NUX2jjkkTXwqP5xLhbAnqTaa6arjaMIt13CGeSLJksGsHsiX/ByEbGlb6Wym/3sCqfxZHi/fjYy1GK1ulv/Yy71+vx2T/EZ55tAD6mrhVMYxdci4HU/dibyZ0HTmryxtoxJa4e39UaGf3clSv2Wa6r4Gb5c2Myaxx9w8kNaOQlEAb4zvf6ailsmoI8wwhw3kPdiYCsNpifXXDWHjH2UXMTG2TEbJF/+1zpN3TXX8aZLvdRUudANmeIVa8SHtFObXDkP7YcdL97Y3FjlYX5piaM+AX6Yt4uZubpWVM2h/my6disBVp2V7o5+ob5ykd9uQL//QU+53UuzzZHsNrcYSaq1XGTNiSk/mEGwtFCNladVypHkcSe5gzyTbIhcrT9u7Ym2pRKeboqK6mskrM0W88Rozjrv5q0LI63kf5pXJmnGI5cjSTYEdhzlOzMdtP1c0yRvHn0GMn/y977wFl53Ufdv5e773Mmz7ADGYGvREA0QsL2CmJoiSrxCXxSXazSbwnTk42yZ712l6nbHw2jr1eO87asWQpKjalSCTBho5B70SbhunllXm91z33ezPAAARJ0aIIinvfOTwk533v++79/cu93//+7/3Tpc6TmEugtovK2HqlImto6BxvHr/MdGAvn3dd4PBQjXXP/F12tmioFuIMnfwR3/3RKZb9wz/kC40xrh55i7cu5dn6tZfZ0+lEXckTm7rEj77zNxy5EeDv/V//hLWlQQ69dYCr+VV840uPs8Qpqr8mGLt4mJ/09dOw/9d4vl1HIprF0daIsVZWzsi7fPJNvjfeyq9++SnWNdSDc6KScmLmBu+8+SY3axv4xhf30uHQUMklGD//Ot/664MMtX+DP/yNrdRmbnDwnUPc1mzml17cTotNhciGTMVmmcw4WNbquuc8u3JihpsnDvDqmJVNW9bRtri4SrVIIjjApWsTWFd+ni+sqXLp4Ku81V9j3Z6n2L15KU6x8lwVZ8aFGBmYoGRroMke5kd/dRTzI9vY2CECnndCfZSySYYvnmWo1MhzX3+RpuQwR7717xjf+i/4+sYW5UiGcjbG8OU+Dl1Jsvqpz/N4j4Hg8Bm+/c3zLHn+SVa67s3QLiTnuH7iFKGmjXzxxR34ahmiwTzWJg+WD6kI/BBe++QjJQFJ4OdEQAbZfk5gf1FvKw4+/8kf/Arfju1hXZNNOatF+VTLVAObeXl/O+Pf/z6nKwbMNhcWnQWPMcaJ794k8MzL/MqX19+bySZ+W8kzO3iBQ8cvE87VlAGwVKmCxoDFpCaXrLLt5a+zoVWck1Vg/MwhXj10iTmtHoM47M/qwFAZ59R/S/D5v/jXPL3Ug2nyKN88MYhj3Zd5YpmG0R//gIPjESpWN3aDCYtJQ+jCRUaya/n1f/4M3S2LMtlEk7IhLhw+wLmxlHI2WrUKOq2KsrmFzdu3saFTBAtUJN79r/z90yv47c+vo0fZLjrBD/+PVwn6VvPCyxsJWIrcOPY6fUNR0rmSsgVLnFuj8XawcftjbGjL8+o//gmWl3exY9sSSiNv8P8euI1aZ8JtM2Fxucld/xGnKmv42le/xpYON9FDv8f/eHMr//Yrj9Ljv+/k1HKaobNvcfTCNHHRbpUKndFBgyHGmYEwmuUv8E8/t55GU5pLh49wdTxMKl+on1On1mAPtLFm615WN9sw3bO/AXJTR/mDf3UM9SY/LpuWbDRNuaqhWi6gb1nDY7s30R2wMXP4D/hfB9fwT57fysaW+a0k5RSD509z/sYIcxlxLl5VRL+wOt10bn6MTZ1+rOUZLved5uLAFKlSRSSNoDaIgxwb2fX0bnrNc/T1HWbSu58n17TToE9w7cRBzg3OEs8KGdVQqbXoLDY6Vm1n29pm8qOXuXj+GmOxjLIVEI0JdSVDy47P8djqDjyLljZrxShXjx/nyu0ZEvmCck6OSqPB5m9l1dZdrHGkGLh0jgsDQRLZEuIkDrW+Atq1PPPCZmXL8eKdUbNv/y7fGm9m+94X2NThUbIxqsUk4zfOc/LSbSLJHOVKmZpanK/iZs3u7awTlRDT4xz78R9x0/sF9m/bSod2kotnLnBteJZUrkBZ9FNjxuFpZdOeTXQ3ezGKd/jUAD/+wXf5cV+ZPV/+Es/t6sVt1FCIjHDqJwe4lCiis7uwGFx4NJMc/sEsK776OT737BpsuQnlpfbd8RR5ZQurFqvdhjlxjb+OdfPLLz3Pc6uchC7/iP9+OkiuZsdtNeDy6Jm58BoT7q28+PmXeOS+IFth/BSv/uS7XMl3ErDZqYlCEaWacjZhTdfExsd2sGGZH0MuyM0rF7lwa4JEukhFZKwYjBitokrvRlZ22pg5dYQDB6KsfHoHj25rv7MiP/HG7/D9mVYe3fMS25copxOLfDT6vnOQd6fNbH1hGyu7F7aLBjnxrd+n37ebXbu2Uh04zttnxyiJw8ptJmxOG3OX/zsDjt289Pkvst2b4NDhVzmSXsazO7aypXVhRT7L+W/+Lmf0m9j5xAussueYGrjE6QsDzMayilyraj16vYeVW7ewYWUbqtA1XvvjExh272D3k2vvZrKFjvJb379Ny6rtfGl7F5ZShHcP/TVvXAlT1AXoXrGGLZu60ISuc/7KENPxvLIVrVZTY3C4aV2xiU0rOmlyzPLGnxxhotTAni9vo1ME4pRzL8c4885fcU29hkd3Pc/ahYSw0An+/Q8HMHds5Zcf70YdH+fK6XNcHw2SKVcpV2pK6rm7ay2bNq5nmbPGrbf+kMPxVtbv+QrbW+4G2U7+yY+5nrWz+SuPsarRrGypfPUnB7k+lcXVtoQV6x5hVUDF6I0r3LgdJJsvU65WlQIa7oZuNm9aRXe7+z3Zq+OH/iPfOzNJwbGWRnWWZDanvP5UKyYCvWvZunU1HQ4Yv3qSU5cHmE1XqFUqqNRqagYHbb3reXRdD03OJEd+/0eMmDrY9Xceo/t9M9mG+cmfHGNas5Tn//6jaCcu8NbRi4xGNTS4LIpNFKfOcyOuZ93Tv8YXNrbek8mmDIX5JOM3L3Puyk1mEnmqlSrlmkrxJVqjCVfzCjat68FTHOX8uYsMzWYoVUUmhgatXoejuYf1GzeyqrXKjbf7OHM+Q++T23n0keb5TLYCt4/8GW+Pq+nc/es8sXQhk+0m33njHMOlJXz1qc20myIc+7PTJI3NbPtKD7Er5zl/vZ+g8JU1FbpqiWpDNxu272SLt8DVtw8za25g3ZN7aRQBtUsXOH9jjEROVOBDqYiqN7joWL6WTZt7cUUvc+LE29w2rWff7v13MmCLmUlOfucggwkXe3/jBbru2ZlbIRca4dyZU1wYDFGraahpdFicBvLBMJFpAxs+9yxP7Gone/tdzp27zEi0SFmc11tTobd7aO3dwCOru2lZlGF+z3xKnMs5dJ5X/vI79EXdPPWrv8oL69uVc7REkZl3j53g+Nlhqg1urFYbdlVK2S4+Z1/Hr7z8OKvtM7z9zWMMpdt56Z/tw1+IM3rjNIf6rjCR1GAx6DBYDFTT41yYM7P68V/ln+20Mn7jBAdP3SRYcOG3m7DZ1SRGzjIa17HpV/43XlyiZm78JmdOX+DWdLp+vpk4M1XvpHnpBvbuaCd16SRXBqN0f/WXWEGKyYErnDx/jalYUTm/EaFDOhuBjhVs2bWeDm2cKxeP8ZOBMqsffY4Xl8+Pt7Uct0++wuFzA7S8/L+zv3kxoZrCYfDyOY6fHSJOFVVFjc5oRV9JEgsOY1y9m+df+ALthRluXD7HmVszFIoliqIyrs6Ew9/JhnVrWN3jf0CmZj2jMB0e4uD3/opXzkRZ/9W/x9cfSqRTjwAAIABJREFUW4dXyRCqUkxMc/3iWc5cD1IUZ9mVqqg1ZjxNS9mwdQM9rVrGjpzkze/fZt1v/T123Amyxbhx/RTf74uydvt+Pr/OyczVC5w+cpmGr/1dHnWIytX9nDl5lhvTGaWyZk2tBqOdhtYN7H9sJY5KlBtnjvLmsX7KFjMGvQG9QUNyeJLpuVZ+5Xe/ygZvkWtvHuL40Qx7/+0vs7ySYmrwCn1nrzGVmJeFWtirlYbWFTy6ezWe9CiXzp7h0lhKmb+KoyaqGjPewBaefWEN/sX7yhGBGaFX5zh89hbRXPVO5nwVNXpnM6u3bGPHigC1RJShS6c53z9CNFe3XVEEzOhtpXv7DlaUrvLOkQuMZzw0OI2YTRrIj/LuxVus/J/+M1/vqhGbGeTM8eNcncgoZ8ii1WN16cmGQ0yf1/LsH/1TdlizTA9c5Pipi0xlNaiqdT+qM9pwLd3Ak9uXY0xMcv7QIa7HchSLYkJVQ6M1YFu9k+e3rVTOe6tH2WqUC0mmbp3n2InLTGd1qLU1tHoLbkOemeA0lw1P8Ke/uQeL2Fraf5GTZ68RzKmolkuoVDqs3gZa1uziidXiHNSFrRY5giNXeO21c2h79/GFfSvvrRBfE9WXxzn/zmucj3rY/9Uv0JIZ5typk9yazCrzCjFzEx+1Vo/F3kzvshasc2d5c7KBF19+lhU+wz3n51VLaaZvHeevX+unYceXeK4zy+H/+jtM7v5dfm1rqzL3Us6um5vgzLFDnE75eXLPKtSnvsdPMpv49V/aRfM9RcRqVERV4Etv8J13kmz5/POsNfbzvb8aYNM/+FW2NnzAttZf1BdH2W5JQBJ4IAEZZJOKce/8tZjm9rnXOD0BapU4fHshyFal5u5l79ZlWDLjXL0+TKSoRasx429wUQ3nMDW1smyZD6NuoYz23VtXSznikWkmR0cYnUmQFW8daj12byudXc20NHgxi9+JYEI2xkj/NW6MBskWq2hsDXT1+MldiRLYt5E2hxFteoqb0zH0vm7axHkNqSluXb/BWFJMZnSYHV5cmgq5vI2e9W04REbcPfPQKoVkiNGhfm6Nh8kWahicDSzt7qVTrDYZ1MoWy0LkJodnXWzp9OEyibeJNMPnbpM1eVna5cds1FDORJka6ee6CJLkK2iNDlo7e+ha0oTTXOL2kdvoupppanSgqSS5ffMaA5NJ5aXM6GrEp4uRULtYurQbv81IYfI8h6MNbO9uxGV+79lClVyM6aFBro9MKS9IGoufrq5GKsUMeX0ja5d4lQqrhWSMqZFbDIwFlevUegtNS3vp7WpVilMsbJdcwCKCbH/82/2s/PomvPo4UxMRclU9dn8rXT1LafXZETtH0pOXOR3zsnZpI36RDjP/ESuCofFh+kcmmEsVqGoM+Jo76eldSoPdiFZdJZeKMjncz+B4iFSugsbqpnVpNz0dAeyqNNPTk6RN7bR6bVh0UEzHmR4d4JYIjIk+mFy0di2js61ROd+vmJxhpH+A4ekYmVIFldaGv72T5cva8NnqB/zf/dQopOr3GxybIZ4tgc5CY0e3wsRtEudTDXNzcIyQCJDVVBhcDXT3rGBpowujTmyNvvvJjp/lZspKU0u9f/V5YpVSPkVwYoSh4UnCySwVtQVP8xJW9HbQ4DChLqaYGrlKzNhJe1MAh6FCNjXHxNAwtyeCJPNl1AYXzUuX0dPZiMukn793gelrF7kW0bG0t5t2v9hCK1aFC8Rnhrk5NM5cTmzPddAUsJKbLuHqaqOj3YNRLSr8TTM8MMTIbJRcRYu7aSmd3jIjWTNLxfkvHhPVbITh/gFGZtMiVIzd78NejVGy+GltX4rPenebrehtfrSPA0cPkgrsptuuJxGeJZ6rYnYG6OjqoqPFg9WgRVWrkM/GmBq9zfDoDPF0AUx2Gtu66e1sxmPVkJ6dYnQsj6e9kUDj3aB4auwsQxkbgZZOGu0L54TlmO6fYC6jo3FpALezXvW0Wskq2+SipmZaWlox5UIMDQwxGU5REYFFbzMuQmRNjbS3ddJoKjA5Ocpk0UlHU4CAbcHeygRvnmVW00Bzq6joCqVCmvDUKMND4wTjGcpqE67GJfT2dCjn1dSyEUbenUHT1Ehzmw9RBFb5ZCc5M5TE6m5kWZMTPWWSonrs9SGmY2VcLV2sWL4Er6lCfHqUgeExZsRZUuhx+Fvo7O6q2542zdi7U6SqZpqXNd4pMCOCPsGJfiIqL4HmJfgW4vLZaS4Mx9HaAyxvc6GrlsnEQozdHmJ0OkKqUMVg89GxrJvOtgZsoirt+BUmC1Z8LWKr9d3ztGbeHWGurKdhWatSFVjZLjR8kxtDkyRVdtqW9dLT5kVbnGNsaJiRyTCpQgWd1UPrkm662xtwLDqrc8GKxg/9Aa+N62np3UEgP814MKlUxPQ3tdPZ2U6D26Is9JRzSUKTt+kfniCUKKA22Who7aRrSSs+uzh8PMfExdsktXaaeltxLT44cLELqMQZeXeajNpOx6omjMIWR4cYGguSK6swOfy4TEXKai2u5l6W+mzv8ZPixVNk+yQiM4yPjjIZjJMt15TghKuhhSUd7TR77RhUIutikqHhEeW8t6LKgCvQRueyJTR7xCJHkcjYNLOhEu62JgIN9TP2xAtdcuo64ylwNK+izTEvh2KU/vEgiaqDHkVeOaauz1LUWGnqdZGbHWdwcJhJcW5TRYXJ5qd9WTdd7T7MFAiPT5DVmfG1tirZPflMjInbwwyPiEWHChqLi+b2TnqWNOK0iiBTiJmZcRIaH63N7Tjmd5hVSmlm+ieIFw20rFvK/FFtdyiLQ80zsRlGBgYZmYqTQ48r0ETAbkWVrWBpFudNudEUsySCEwqfiXCKMjrs3mY6u5fR1uBQivq836ecDnO7v5+pnJmlK1bQ5hZFieoHr2ejMwz3DzEey4LRittuQaPVUNG7WbakCa8+w/itaRIlG50bWrHUKhSzUSZuD9KvLMDUMLoaaPJZKKs0GD2dbGwxUUjPMTp8m5GpGGW02NxiQa+obDF2dG1iiUNLtZwjFppkqP+2IvOy1ogz0Mqyrk5aPUaywRnC8Tyunh68GlEUIUVoaoyhwTGCiTwYbPhblirjkagkqa3kiISmuB2v4g0sYal74YyxMonZYUX3rF1buLOLfgFYrUIhG1f87eDopHJOp9Huo7HRh0OdomJyKWeNujRCD+aYGJn3y2L+YnbS2N5FzxLhl9+/YmO1kGLmdj+DMzl83evoXVSJV8ghl44wcfs2t8fqTHVmN81LuujubMRpqpGcnGZsKIlv80qaFrYLVvNE52YZnMnjbWyn02cgEwkxMxXG0rOCRoOaSjlHPDzFUP8wE6EEZY0Rh8K4SxkTtaJwSjzEsKheORGhqDbi8AZosJsop3Us2dip+Nq5sUmmpkq0bluBRymAIvz7GAP9o4SSedBb8bYsZYWYS4hq6YLnyAC3hqeVjHeEbBvbWN7TTZPbfO+ZbEIOQq/ySWYmRxganCCSLlJT6zA7G+joXMaSJnd9B0UpR2xmjFuDw8xEs5RrGow2Lx1dvXSJIyoKcSZGhhkcm6OEBrPVhttrRpUIY1q+lx6nmkolTyI8wdCtQSZCWSpaEz5xLqPTQGo0TcPOdTQZxXq36ONtbin6VkBttNLQ3k1PZyt+m6hAm2Rq6Loy907ly6i0JtyBJfQu76TRZbqnj6LgRCWXJDh2m1tD44SzZXQWD20dLdj1GUYzXvasb0E/f114coT+4XGCyQIqrRlv81K6l3fRZF+Y34gBvEgyNkP/eBpXYwedgYXzBBe9SxSzRKeHGYuXaVi2liZjXd4z42PcHpslVqiAWoPJ7qVtSRdtbh352REiugBdnW1KMP7el54K+XSYwRvT1NztdDdpmLl5jlTTo6xoFAV0FGFSLReJR8a4NVvAEwhgnh0g5uqht9V7bwVr5fISmcQsN96N4FjaQUAX5vyFIO3bttHpeJ+K1O/r7eQXkoAk8ItKQAbZflEl9/Nqt6iAls+QLdYzje7OnGvKpMJqNijBknw2S7Eizi5Xo9PrRQFFVBo1WiVQdl+lpUUTv6Ko+FUoIxLZRERNqzNiMunR3FOdqV7BVFTxUhKiNDpMFgOI4INRj1ZUc6qV66uuGl29oqeqQjEnqomJlAEVaq0OvVZNraJCKw65v7/6kzIQVpXniEqgoj1i5ctkMqITlZTunNdVJFdRY9BqlDbWgyglamKV805fa1SUaqsL7dViNJrQ60SgrkYxV0KlEwHJepCmXMyRE9XJBAKtvl7ZTaVWyvJqRBWucp5cVasEK+vPfO+nqrS7QKkisp50GE0iiFitn3kiKsopHRCrjXml4qSSHaXWoDeaMOoXvr/3vvUg2xCb/of9rOtxUSuUxBo4Wr0Rk1GvVGBVqeqTjbxgotO+p32VUoG80q4qNaEbBiMmg24R/2q9TYWSkkkjsieMJhN6rTjdr0K5XKGqqrNa6Lpgm1vUV4OovKX0sf5SJapHilV4cRY9qrt9VCrGvudT1628YCJ+IJiIjCq90BGoiCpld9pf1wmzyXhHdotvVy3nKVXVaObldvdxNSqCUU5wqCgZLIKD0aCr86pWqZQLVFT1Usz1QKB44cqTF1yErFRa9PMVxhb3o1LIUxBZKqKMs7CDhQlgpURhnlFNMNDrlKILStu0gqVKeXlfeEZlQa46FSVh2hqtYkcLOqNkd6JCo9Wh0yjG/YB+iiDbCV4/eoRi5wvsWNmFQ1OXq0Y3X3lNuygwqVSBE/qxiL0iS6FHIlm2TKl8t8134vulPKWa4Fy39fpH2G591V+8QKvnbUuZ+JeKVFQatFodGvGiUxT6Ubc3tdaAXhz6r/RHh1ZsBSmXKdeE/WkW3V/oSYGKyD4SDOfZVMp1zsWykKsa7bx+1+VaoVQsKzqtEfq5oCzVMnklk0Mz71tUVCtlCvlcPcNDYaVXdKxWLlLI1zNBRSaldtF3osJZSfEbKjTiPMV5n6b0uVyst1UjdGwBUZmCspihUexL6IqiA4JHQfgEwUOHwSCqUKqV9gq9FCzuZS38SN0X3HmuqF5Xnrd14XP0IltT6HK1bo/i/op5ieyouowf5MpEkO31aTu9W1/i0YCKvBhUFJs0YNDP24viq+t+R/iBut+v2+1dHyT8imijGo3SjvcJ0NRE/+dlJ/wgtbrNF4VO1nmIjGYxhqmVsWXRQtN9vuS9vkeMhQaMeiHL+vOFnItCnkpl2/nvlTGsbmuVUplKpYZa2MC8Dit9rSzIZ+Ha+Zd24R/nfbzIfKqIvojzs3QaapWSwr64kCWs1SvVD4Xshb1UykJ36v6q/vi79lgfR7QI3yp8Yf3rivKbqjI26e7Ir25j87YnZPQA1IKN0LN8voTia3QGRVaiwqqSrSX0UemSsCfBp1Ifa3R6jAYD2sV+40FevCrGCuEr1XVfeKcR9YqJig6WBJv5cVUxCjU64StUwneI54nxqV4A534Wwu8bxOKA+E6tVY63qFXrvOpjjfA72ro9C4vUiirUdZkuyFz4UOFndIZ6n8TX4ruK8Ms6MZ7W9bpSETYv5Fa31Ttj5ryMKpUKJfEbjfDFC7CFPQhfKzLPjPecc3t3zlalvDAOibNRNcLW9YrPW/Dt9TbU+3V3niBsdt7+3j/OqfxO+EOhO4pfvS8oWq/6WVDGQcXXLPgCMdaqhP8oUy5V0Yg2LTgHcU/ho+bHAdHfakXoYQWV7q7dKIyV8VIwVqPVGzAZxdy0LgMhK6F/wl8IOQu9EvonzogV2aTi+WK8KSuxssWyKFHI5RUfc0cWRp3iJ+ryF/OD+nxKTBiEvS/MjR44URP9qZTm5wJ1ny7OIVMq/y7wUnSgbgfiuco4palfY9DVq6cqPqog5qnCL2nQCR9Xq1DTGtErpcJrVIXNKXOrut7X/aOaarEyP2+ev05pT07Z3XB3TliXieBTLtXnjMocXemjmMOJOfoDZlPzfjmvtL0+FzUoFVerFCtqpdJ7fYoyP2+cH9tUil0YMRqF/1ikZIKFmNOVa4rPuavvi19FqorfWNA7cU2dkdC1omIrYrATY5jwZ3q16JOYs2vRCR/0gDlhXV/ErgON4v8rxQJVwfae+UudsRibxa4QdaWkZAwu+LJ7byuuFe8KZWXurxGLGvkKOjHXfZDDfKDyyD9KApLALzoBGWT7RZegbL8k8DERyE0d5z//myE2/Pp+HlnbdKcq2Md0e3mbzyCB/PhJ3jx6jELn8+xau5LAvYXoPoM9ll36OAlMHPkj3pi20bvtS+zsuG9r/Mf5IHkvSUASkAQkAUlAEpAEJAFJ4BMi8IkG2QqFgpI18MYbb/Dyyy+zYsUKpSyp/EgCksDDJ1DJzzE2nMPV6sUhtj8+/CbJFnzKCVRzMcLRKBWTH7fdhvG9u5s/5T2QzXuYBPJzo4TyOiyuwL0V5h5mo+SzJQFJQBKQBCQBSUASkAQkgZ+BwM8aZPvOd77D448/rmTsGwyGeua+2I0gdlncunVL2XCobMcpl0kkEqTTaY4ePcpXv/pVVq1aJYNsP4Pw5E8lgY+TgEi5FwUglG1o77fd6uN8oLzXLz4BsQ1EVPugrjNSbX7xRfpJ9kD4nLr63N0e/kk+Xz5LEpAEJAFJQBKQBCQBSUAS+LgJ/CxBtlu3bvGtb32LrVu3YrFYcLlcSoDtgUE2ca5EOBxWonCnTp3i2WefZfny5TLI9nFLVN5PEpAEJAFJQBKQBCQBSUASkAQkAUlAEpAEJAFJ4BMn8LME2QYGBvjxj3/Mxo0bKZVK+P3+Dw+ymc1mJci2f/9+ent7ZZDtExe5fKAkIAlIApKAJCAJSAKSgCQgCUgCkoAkIAlIApLAx03gZwmyDQ4O8tprr/HII48g7vNTB9lOnjzJU089JYNsH7c05f0kAUlAEpAEJAFJQBKQBCQBSUASkAQkAUlAEpAEHgoBGWR7KNjlQyUBSUASkAQkAUlAEpAEJAFJQBKQBCQBSUASkAQ+SwRkkO2zJE3ZF0lAEpAEJAFJQBKQBCQBSUASkAQkAUlAEpAEJIGHQkAG2R4KdvlQSUASkAQkAUlAEpAEJAFJQBKQBCQBSUASkAQkgc8SARlk+yxJU/ZFEpAEJAFJQBKQBCQBSUASkAQkAUlAEpAEJAFJ4KEQkEG2h4JdPlQSkAQkAUlAEpAEJAFJQBKQBCQBSUASkAQkAUngs0RABtk+S9KUfZEEJAFJQBKQBCQBSUASkAQkAUlAEpAEJAFJQBJ4KARkkO2hYJcPlQQkAUlAEpAEJAFJQBKQBCQBSUASkAQkAUlAEvgsEZBBts+SNGVfJAFJQBKQBCQBSUASkAQkAUlAEpAEJAFJQBKQBB4KARlkeyjY5UMlAUlAEpAEJAFJQBKQBCQBSUASkAQkAUlAEpAEPksEZJDtsyRN2RdJQBKQBCQBSUASkAQkAUlAEpAEJAFJQBKQBCSBh0JABtkeCnb5UElAEpAEJAFJQBKQBCQBSUASkAQkAUlAEpAEJIHPEgEZZPssSVP2RRKQBCQBSUASkAQkAUlAEpAEJAFJQBKQBCQBSeChEJBBtoeCXT5UEpAEJAFJQBKQBCQBSUASkAQkAUlAEpAEJAFJ4LNEQAbZPkvSlH2RBCQBSUASkAQkAUlAEpAEJAFJQBKQBCQBSUASeCgEZJDtoWCXD5UEJAFJQBKQBCQBSUASkAQkAUlAEpAEJAFJQBL4LBGQQbbPkjRlXyQBSUASkAQkAUlAEpAEJAFJQBKQBCQBSUASkAQeCgEZZHso2OVDJQFJQBKQBCQBSUASkAQkAUlAEpAEJAFJQBKQBD5LBB5KkO306dPs37+fnp4eNBrNZ4nnZ6IvtWqZSrVGrXZ/d1RotRpUKtVD6WetXKZcqynPF3rzybWjRHT0Gudv5ujaupZWhwXd+yLIM3XjCjdmNPRuWkmj3YR2Ma1ygYl3j3Ml28qWdUvwWvQ8HJoPRYSLHppg4O13KXYsY0mHD4tO/REblOH2xRHmajY6expxWvV81Dt8xAcql6fG32U0mMPW1k2j10l25BRnQ0a6u7tp91hQkyc8dJ433zrFQMbH1n172baqBYdR+rkP5l0lE5pgbCCCsb2dplYvxr+NgMRvKnmCw1e5HtKzZNkyOhosP18bq5UIDpzjWtxCZ2c3HV7T37bl8ncfG4Eq2bkZJodC4GmktSuAlMrHBvdvcaMyqZkppkaj6BpbaenwYviwu1TTjN+aZDahZ8n6NrxG7c/Xjj+sPfd8XyYenmQylMHoaaPDXiGTy1M0B/B9mhWtlCEYHGM4USPQvIylTv1H6vXDu7hGOZdkcnCSmZSN1dvbsP5UjamQiQSZvDUFjR10dPo+XO9+qvt+Ci6qVSmkwwyNDhKyrmbvEscHN6pSJBUe59rAJJrAOjZ3O3+GTlQpZKKM3rzFdMHN+m0rcP7/cyL7MzD8WX4q7CHO2LUzXCus4Jkdbeg+5HY1If/ICP1Ts9g7dtHj/ugCq1VLpGeHOXW6zIYvrML7s3Th0/TbSolsZJATk3m6Olf9AvnFTxNE2ZYHEfhEg2xzc3Pk83n6+vr40pe+xMqVK2WQ7VOml7V8nCsH/pRXB42Y9epFk9oq1eoynvjaTpb7rOjUH+Sgy+TzNfR6LeoPvO6n63xm+jIHfnSIG3ENVrOKSiFPXuXikSeeZOeqFiw6zc958l1k+toRXjse55EvPMkKvxPD+3Y/Q3/fO5wY0rLtuZ10eex3B79qjpFTr9EXMtLeu4H1nQ1Y9D/vtv90jD/5q2Y58FuvkNu5j13bluE1fdQgVIQTf3WUkUoju59eS4tfBLh+/p/Zc69woj9Kw6YnWdfZRu7S9/jBiIPtW7eypsVGavIWfa+fIWiwYPW30NvdRWebB7P+o/bv4+1LrVahVFWhUanRfBKgPnLzK4RvXaLvjSFc2zexflMn9o98j/kflDOMXHibY6MW1m/azOqljp+vf6iWGD39Cu8E3Wx8ZBvrWy1/25bL331sBCrMDV3n3MFbqLtWsOmxVbg+tnvLG310AiVmrlzhwsnbmNdsZPP2zg8PklRCnH39HDcnzez42jaW2g0/Xzv+CJ3KzU4yMXabUDlHLp0hEtPh8bewcsd6mj/NcatchOvXz3J4HNZs2Muujk9zRHCxQKoUEtNceucs16cb+Pw/2o77p5JXichgP2cPXEa9Zgs79iz7cL37qe77KbioViEVHOBw32FueL7Av9gT+OBGlfPMjV/j+OlbaDqf4PktDT9DJypk49NcOXWKwWwT+7+wg4aPHrN5n+fXqFarlMs1NBq18o/83E+gRjEV5MbRH3IovYt/9JWVHxpkqxYzhAeP886Fd/Ht/k2ebP/oAquVc4RuHObP/jjLN/7ki7R/VgRTyhEdPMQfnMmwb+8L7O74Wy/xflaIyH58TAQ+sSBbuVxGPKxQKPD222/z5S9/WQbZPiYhfpy3qSQneeu//CZHbb/MMyvd6NVQT2gTmW1ulq7uwGfRoVGy2cRgWAOVqj75FX8TF2ev893/nmLnM2sJ2A3z16qUr+v3qWfJiUy0D8tGm+77Ad88MYa1sYtlrX5sIhhTK5OcHGAoZ2PdrifY1GrHoKkPGLVqtd5epU0Lz5x/7jwo8XcxiNcvW9QGpV01avP9udu2Ktl4kOlwCU9rALtRjxIyqVaZv4vSt/r1ZZLhWUIpFb5mPzaD7k7wp1xMERoZJqoP0NrowWbQop7PCqzNUxZtu6cPC2w/UMgiALrw/Lv/vvcn75VVXRwL6YqiA/f/ov7dvHTrX9aqCJErf73T5/mv7u/DPTJYkPuCTGZ55Te+Te7Jp3hy33L8SpDtXt1YkM+Dux7i4J++wXC5hSe+sIn2Rts85zqL98j2zk3mOSzoyIfyXbi+3u7pU9/mnethmra/yObupRgSY4yn9fi8XpzmChPvnuLNw0lW7trAimVeTDotOl092FzX+3l7Wfzce2RwN4N0Qf/u+d0d3Z7v0KJ0U6FDC3a1IB/lqmqJ2OQFfjLmYHPPEnp88zkkd9rwITa5YBcPkHldJxa0d8Hu7tOjxf2bl/F77bPM7LvnOPjDW3j3bePRHT3cXZf/gPbVFvyT6PECuzKZ6CzhjA6Xx4PToq2zX9ysRfzrnH86v7QgiwXZKP+uVclExpnJG3B7fLjNd3NX75XdYn90r08SjRPXKvd7oE5+WPs+gu0sMFMpD6VWe68t37HoD/LV9+le3YGIe31YWx9s0XfHhQfo0YfpYF0R521MtKFKpP8qx1+9iqZ3DTufWz//Uv5R2nZXZxS/PN+G9x0zHiC3O/JXuNwvf6XFC6iV/3rPmPUB/N/Xn3zgWLHI5deVjtp72la3o7tj9INu+NNwXCyPMlPnL3Dy0ACWTVvYta8H28JtlTY8YE5QmaHvb/p4d8TMY39/H11OY32IWrDlB7b9zk0XZeK/l/uCrtT19b0vmx/GtphMkM5kqGpq5NNxImk1NpefphYPpntut8DyAX7/Q+RU7+r87OtDxo26Hi3Y8oP6O/+wbIjLl07w+m0VGx99iie7jHf8zvtxqFvW/Fzp/jbPy6Lezgfp+E+jJ4tuuvh+83OzOs4q+dgEZ189xpWxJr76rx/D87787tW70M0bHH/lLOpNO3hi//IP17s7Q+v72ce8yb7feL5oWqWMSfP/v9j+F+T6QF8/b/PKd2J4WaQD9/qeCsmZGxx4500u+b7Gv3lKBNnEGPLeoJRyj2qFYi5BOJJEZW2k2Wu4MyYu9m+id2r1/D0W25pavWghs0a5mCMWCZOumGls9d3JPFeetfA7lZq76+wP9qfKlEa9aEG/licSGuPi5SRLV/XS2WRT2nnnPvfbv/qeGer7DS7zclDuxEL37lx8n94tzMvvjIN33cr8lKc+Vt+xmTvj0319uUe15+d/dcB3Wb5n/le34zsJCov7e8cmalRLeRKhSYJlP93tjvn7zc8VfUmBAAAgAElEQVSB5n3j4iSHajFN8PrbvHbyAg1P/S7Pd76PAX0A31o5y+yVA/zH30vxD/76l+lY8Mf32Ord+97VhQ/2Dffo3LzDuftmsjA+KFqqsLvfYy88Z+G7D/Pfd3zr/PueupwjcuMAv3M0wzPPfIn9XQtBto/uvz/YZ999n76jW8r86wN89k8xTshLPr0EPtEgW7FYVIIbBw4c4KWXXmLFihUyk+1TphuVxDhv/eW/5Naaf8uvbWnEes+qrAqVMqCJVZQI0zNzxLN50Ogw2jw0BvwYstNMDLzDf/xmnMdf3kKb14GnqYtWl55qIUE4HCaayFKqVNDoHPiaW2hw6NE8IOOtOn6M//AXfZjX7+DJLWtpd5vRiutUUE6FmYzmMXsa8Vv1aGp54pEgwVCSbLmGymDG62/A77Ki06hR1VJMDMXROfSoKhnmImkK5Qo6i5+WNj+mWobIbJhYMkO+qsbuaaQl4MYksuRUFTKxELNh8Ld5sRg15ONRwqEQiVyRSlWH2eXE6/PjNEEqHCKW0dHQ7MZkEFtcSiSjIWZmwiSzZdQGK54GH36PE5PYfkuJyO1pCkYjGvLEo0lypQo1nYmGpmYaHGa0D1jNq1UKJKJhwnMJMvkiVbRYXY00BlxKhtwC0lIqyuxMkEi2ACoNJpsXv9+Dw6xDlZphKK7G63HjtOjmg35VcvEokbkC1kYvdrNBCSoWknPMhoLEM0WqNT0Wt5dAgxuryFhUlYiOB8lptGjURZKxFHpfGwG3FX2tSCIyS3AuSbZYQ2ey42upcvRfvUJpPsjm1RaJi76IvhdK1FQGRQaNfvu8DO43lBCH5oNsj4sgW4ORXDJKKBIlmSlQqaowWr00NPpxmnVK9pZYyYuGQoRiKQrlKhqTFafbr+iIQffegbuUFjKOEE7lqKLD3uCndOs1Tg9FaRZBtmVLMcRuM12w4HG70CaHOHPyOIevqlmzuZeuzlaaAgE8lhrpaJhgOEGuWK3L3+/H57Sg16ohE2EsXkCr0aLKpYgX9TQ0+XHZ9FRycUKzYeaSOSpoMTu8NPrdWE0ieFsjNzfFZE6PXVMhm4qTyBSo6sy4GgIE3DaM2iqJidtcP3+A/zroYO+aHtYubcDb2IjHYkJdSBMJBQknMhSroLe68Df4cVkMaNU1Cpkkc6EgsVSOYkWNwWrH4/fhtprQzQe2qWQIzsYoawQHO8Y7WXtVCrk5poMl7C47RlWeaGSOeCqvZNXpLS4CjT5cVhGIrzwwyFbOppgLh4gkMxQrKgxWJx6feL4RnQZKySChtNBrwSpJCiuNPhe6QoRQwYjb5cZcThCcnSUm9GL+RbBaKYGtkY7mBpy6IvFYhEg0SbZQApURhzdAg89xN5u3WiGXiBIKRYjl8tTUBqwOL36fC6tRSz4ySrhkxun24TSJlYkyhUyMcHCOmOivWofF4Sbg92Azia3NZVLRGPFkCZ2hSi6TIpnOU8GgPLvR78A0n+VaK5fIxOcIRuZI5cqo9Cac3gZ8bmEbKlTVMrnkHKHwnGKbNbUOs8ODz+vCbtbPL3LU7adaSBOLR8nVDOiqZdLJGKlc3RbcPj9ehwWDFiqlPMlYRLHHbL4IKgM2dwMNficWgwZVpUQ6HiacAz01CtkcarMDp01DNhkjGs9QKlfRGmy4/QG8LguG90nmrJazJOdCBMNJMqUaWqMFt8eL12XDoKmSTSWIROZIpnOUq0IHHfiEjtpMaOdn28VsUtGTuaQYW7SYnVZq0SnePTSIoXcN259bgy2XJjoXIRpPUyhV0egtuLwBfB5hJ+8diGvlNKGZBMWaGoOhSCySIFOsYbR5CQQ8mNR5YuEwsUSGQk34XmGbXmxGLbVKiXwmwVwkSlzYTk2F3uTEH/DhcZjQUKWQShGPpihrVFRKGQoYcfsbcZm1lDNJxS7nUlnKNS0mqwOvz4vTZkRVypGIzhGJJckIfdUasLt9BLwuRTYf9BE+MBGfI13WoK5VySbjpPJV9DYn/gYfTuEvIsJHpilUVBgdHhoCXlzmhe34NUrZNFFhk4k0xZoG47xNCjuu7/qvUVTsNkgkkVPab3VZKUyOcu3EGPZNm9m5VwTZ5q8LzRJJzvfT5sLX4MVpMaB5QJBNjHnpxByhUFSxBbXejNPrxedxzI+ld9+GS9kk0WicssGK2yPktRA9qZKeCxPPlLEEGnEZ7gYlquUCaTG2R+Kk80Uqag1mu5tGv08ZL6FEKpYgHs+jMYj2p4mLtqNTxt7mRje2+aMBhA7kknFCQkeyRVQaPTanH7/XVV8s/MCPeInOkYyFmQ0lyJbq46aYY/icYj4A5WyCcDROVmXBJnxcPE1JyMPhISBkab67wHfnUSLIdrmPA0NV1qzewgZnhmAij0pjwOb04PN5sBnViCNDFN8fniOaylKqgc5sx+9vwOcwo1bVEKxSsQihUIxMsar4JYfTrfgds0FNJZ8lHp4lGEtTVOzWiVeMHTbjHbu9G+SoKkEb0d/wXIpsoQI6Ew63j6YGp2KfSpDttWNcGX2/IFuNUiFLLDRLKJZRWJgdVmqJIFd/chXdpu08rgTZapTyWaKhaULxNOWqVmmbL1AfVzQ1EYxKEQmG6nNVlRaDwt6Dy2lBR4ViPkkkGCYSz1JRaTHZ3DQ0+HBZdErwI5OIEMtX0Kh15BLCb1dQ6cw4AgGaPBbIp4jOpcAgdGtR5nM1TyIRJRzT0tzuRVfMEg0HlXYWxZzGJMbfAF6HURkzkzM3OXDwTS55f4nf2mUgFMljcgXw2Rf0S8hJ+PIQkayVJi9E5tJoHM0022tk03GC03msXtHOOLFEjprWgMPTRMBvppSMEApGSRfK1PQW/IEmAi4LGlVdXrFQjGzNQnOrCy1VSoUM0eAs4WiGokqj+OoGfwMem8hCLZPPJglNZ9BZtVTySaLxHGXEnNRHc5MPm75KPj7B1QvHee1Eip5Na1nVFcDhb6XNbRCTOGWsC87MkcxXwCB0xEvAV59LP8CLUykXyCTmmJmdIyv0VGfG7vbS4Hdh0YrYY5FsPMzsbJRUoarc0+X10+h1KIv31XKRVDRCJK7C6a0yNxMlU6igMblobG3CaSgwNxMiGk+Rq6ox2ty0NAVwmOYHFbGLIJ8gOB1kLlmgqtZitov3JR92k5ZauUguHmQ8q8Orr5KMJykZ/XR2uFBXiuQSYWZm5kgVamAw4nT6aPC5MKoKxESQTdPMioAJMafJJGKEwhHSufr7gNDLxpZGHAY1C0G2109ewP/AIFutbvepOWZnIiSyJSpaA1anh+aAB4tetDXL7NUD/KffS/Kr334B41iQWFrMOfX1RYYGD2admlqtSqVQ73M0kaes0qAX/qPBj9thQl2tUEhEmJoNkyxUFN9o9wQI+F2INUrhO7ORMabLFpyaKrF4nLIpQIM6SkzTSlfTokyzWpliJsjwtIqWDjckowTDMVL5EjXhvx1eWhr9WOfHRqVtuRjTMyHiiQIVnQG73YU+dILfP53n6ae/qATZatUK+XiYqWCYRL6CVqvH5m4k4HdifuB5QXV++WSYyakIqUIFtc6E09dIi9+u+DyhS9HJW8TMS3AWgszE0pTKKrQ2Dy1tjbg/VUcifMqCE7+gzfnEg2wiyvv666/LINunVGGUINs3/xUD6/89v7IpgOMB+yLL6SkO/uAVrpR9tLuNaMtJJmIW1uzaw1rzCFfOvcN/+VGSzY+vosnrpmPNTta2qJm+eIjXz46jc3hxWyA2fJMpw2b+zlf3KPdZeGevo8lz9c//Az/MrealLz1Gr8dSD7A98FNg9OJB3jl2m6pLTNC1ZOMhwmUfW3fvY2OXG5N2jFd+/wgRe5ac1ozHakVXjDE+GsG4dC0t6ijBWBmb104tOUH/ZJlHXvwi+1a0YNWXmDx3jDcPV9n7je20m6d5+9U+RjI6nC4LenWZxHSUxt2fZ2evmfEjR7kwbGXPFzfR7DORHDjHgbdOMWf24rWbqGXmmIpqWLnzCXatbsZqyND3x69wrVggC1g9TuyGKpHJYWKGLp774tOs8DvQ39f9SmqQAz98h4GCnSa3iWpimpFZNSt37WffxnZsJi2V1BDHXzvMuYka/lY3plqKyWCBpnV7eGpzJ7bJt/j353Xs27qJjW3O+cBJmakLpznZF6HrxR0sF5O9xBDH3jjE9YQOp8OGtpQmGCrTumE7ex7pxGUtcv4vX+PKXIy0Wo3Z7WDFtn2sa7WR6j/C60dvkDQ00Og1kQ/HwKti4geDNH/jazy3rxdL4iZvvXmS8ZKVBreJSmSM2zEnW594nEdXNt0ZIO+KP8Sh//wGw6UWlCCbJ8PpA29xdraKx2lDX00yNRbF3rObZ/esIuBScfv4W7x1M4zeYsNuUCsvERnzSp7cu4p2r/me7aaVzDgnD7zOqSkVPr8Hi6pArlAgHR4gqnax+ekvsbV7Cdm+/5sD8S4e3bQVX+ICbx86wYl+NV0r2+jo7mF17zL0c1c4eKKfgs6Gy6YjH5shbmxn044drBNbSUNn+Ivj10mG06i0FpzNq9n16AoCpjSXjh/m3FAam9eNtRpjOlbGt3o7uzf00GhRMX3+b/jzCwnc1Qp6iwObWUNqepQpVQf7ntzLpmVOEjfP0nfsLb4/ZmbzsjaWd3XQvWoVbc4yI6cOcuRGHK3Fic1YJTYdQt+6hl27NtJhSXLpaB+XRjIYnTbMBhXpYBj7ql1sX99Ng3V+ElnNcPPtQ9xIW1ixYyOdDQ6U2Hwlx/iVN3lrqpFtK70Uxi5ybiCB1urEqskydTuCccU2nty9nqUuDcH7Mtls6WnePXWUE4NJ9DYXDkOFeChCzdvDtl2b6Wl0Uuw/wJvnbzId1aAx2HF0PcKOVU3kR4/xdqiBres3sNwQpP/GTcbmxIuXFlUxxLVrw9DzJC8//ShN+QGOHr/IZFaH22WmEplgMu3mkT172LqmBauuSmrmJn2Hz9EfrGAPuDBWokzGjCx/dAc71rQQP/Xn9GU7WffIHlb6taSCg5w9forBYBGT24WRDDORPN6uzezespJmd5nRM2c5fvwmc3ow2WzYLXqK4QnGkw4273+CnWvbsaqLRMeucOLkJcZTBlweK5VoiCROVm/fySM9TRAb4tSRPoaiNWweD4ZSjEjFRteaTWzpbcEm0pHnP6W5IS6ceZurU+Kl34nBoMegV5OanSGtb2bTnl1sXOahMHOTE30XGImrcLmtEJ9iMmFl1bY97NrYgY0MA1cO8uqFCSolLU5nE92rlmHPjnLp1jQloeumKrGZWfKmTnbs28G6Tnc9A3jRp1bKMPLuSfrOXCehceNxGcmE5ijb2tm8awsrGwpcPtrHxdsJTC4npmqSUDCBqW0Te3ZtostvoJqe5HLfEU70J+pji0lFPpshHUuQCetYtnMHu5/qJHn9PMfPDpJSW/FYVKTCQVI0sWnPHh5d4bv37EwRkMyMcOSvT/LudAzTUjv6shF9KcpMpIjF34RTWyadLmBwmKikwwQTNZZu3sO+R1fhzE9z7fwpzvbPobK4sGvyzE5E0bSvZd8T21nuVhMZuMHpt04zlCqg8VhpWrqcjRvXEmCWqyePc2Y4gd7tx6nOEYmWcHduYOfWVVjmbtB34iLjeT1uj5F8PMhczkD3o7vZuWEZzg+I35Rio1w98wanB5NUDY04bSKYlWJmNora1Ui7z0R0Nk7VbMdSijA5V8a3fBv7d66l2a6llJzixtnj9N2MonY24NHllGCB1r+MLTs209toh9Qk104f5ei1ObSeRnwiiJzPkgxGySUsrHzyMXbtXoYpNc31s8c5dXMOncePtZYjFithb13O9u3raHfG781ks0Jo6ConT15gvGDA53NQTswRK1no3biNbWvbF+l6jVJ8kmuXzzBU8LPmkR30eOp2UCvMcvHoJUZTLra9sIXGRS9MmdlhLvSd5tpsEbvPjjofIxjN4V2xjSf2bCSgTzF07jInj15jziACT1acVgOVZITZuRptW/bx7N7l2Kt5YlP9nO67SP8ceHw2tMUEsVQFd+92dm9bTuOi4N7905pqKcPkwCWO9V0hiotGl5pULEre2s4jO7azvtVBcfoqbx47wrlZCytsVfJmF5ZihPFwEc/ynTy/Zy0B633KkA1z9dIR/ub0bXTGBlptOrRGI7W0CNqWaNy4i8e2r8ZZnGP48llOXRqjZPfgMBYIz4aouHp54rl99NpqRIau0Nd3iamKkwa/gUIiDVova3bvoMdbYuxqH0fPjlJwNOPX5YlFUxgauti681G6/NZ7xttaJU90/BonTpxhJOuk0WMgJ4K9WTOrn3qWfcs91OIfHGQrZ8IMXTrM26cnqHrbaLLUyGYzZOIJUuMqup5+iicf78GUjTB86RhHzk+g8jXjVBWIR3Po/d3s2ruJVm2Mm6eOcKw/j7vZgVZZMCnjaOrh0X0bsedmeffsCU5dj2D1ebGo8sTjSTTtW3hi1waaa2FuX3qTQ5dHyatbsFn0mE1aUqEZwjU/W557ka2OGNdOnWeq2sDW57fROO+iS7ERLl04zeXqI/zSVhtjl05z/NIMNZcHn7FEMhYlZ+5k2+O7WBswkZkPsl32foV/vj7H6UPvUm1dzb6dXfUzKEWWdeg2F/sOM97+LI97pnjrwgimnmf44koVUwOX+MlfXkS1wkSlbMFjVpONip0YOho6OzEnp4mWDTgdKqLTkyQNHTzzpRdZ49aSiU5x+eAFJgsdPPv1dRgyMYbPHeXgxRlMDT4s2jLJZJKScwWP79tGt6dEaPQGb/+3M8zZa9Q0ZjwuM+TiTE+l8Kx7nC8+2YNq6hrHjrzNa2dzdKzupqezmdbeR1jXpCM6cYMTh04ynrXS0GSnkooSyuro2riXvRvasN53MFmlkGFW2NGx80zhoMlvh2yU6YSOdS98hX0tEB65ypFDpwhWXPgDViqpOWaSelZu38/edQ1o8nPcOn6QH785TcMuEcQxYddlmR2bJONdw4ZAgYGBGM5WD6pclOmZOJ41e/jc/k141FXy6RBXjr3J4et55SxKXSlDLJ5E37WTp3evJVCLM3X1Df7odIxl2jIZSwsrVm1ix1qfcgbw0XeOMJZ3EBAR0rTwMwY2vvgiW3w5rhx/hde1L/Lb+wNkE1OcP3yYC+MF/E1etIUYsxNhTGtf4utPLcNYrmeyvX7yIv6nfuc9mWwisJUMDtH3zkH650w0tHnQ5ONMhvMEVu3hmR29OLUiyPYq/+5f3mLDb3STHizgbbVTiU0zNlehdevzvLC5A1M5ztChH/Cja1qWdLvQVIqk57K4l21i955e9PF+jv74TS5m/XQ1mCgri2QFlu55hsc2tKHLJRg/9qd8b9CAu6qj4mli6YoNdGWvcuCygZf/4RMsbHYWi6vjx7/HD0uP8I1tDQy+/iOOhyx0dNippSOMTSVo2vIUL+xehUMlFrdmOXvgFQ4OaejsDmAU444IFKaDnMo3842XXuaxJWJOdI13ftxHf8VFZ6OJSiZKKF6hedOTPLF5KY77EkYFv/jMTQ69cZDBjJvODifVuTFGMg42PPU8+7pcyoL6qb/6TQ5UnqG3FqboacFZizJ4cwLNxs/xa0+vxfuhh5V+SoMHslkPJCCDbFIx7iFQSUzyxp/9Yw5af5mne70YNPWkXZGB6O9cTWejg9Ltd/jt/3SbJ//OXpY1WtFUCyQyKpwNjXgNWRLB4/yf/0+cz31jG61eK1anyO4oEwtOMBEuY7ZaMevFyuQU73zr25he+l94aX0j1ntWByb4zv/83yg99jTPP9aLy6ib3276XoHlh1/lz34yjrtrDWt66ofMl8XAeOEsQ2kvj33ucbo9Ib79T/+QU6YVPPfMNpa3ONHX8kxdO8x3v3sO3aq9PL9vHW2NdlTFFCP/H3tvGWVHdp5tX32amZm71czMTGq1WBoNSONhcAxjiBPHThwzxI5jJ/aMPTzWgDQzYuhWMzMzMzN3H35XnW5pJHmcb2W9748sfz5/dVRdp2rvqr2v537uu/Q9bqln8PKRWNzM1BiryOPyZTGHv5GF2dwlPmrcxDE4BX87M3TU5eyubaFt44KNiYyuK7eo6DQg56UkXHRHeP9PVchs3QnyP4ClgTZKySajXY20jcoJO3qEMEcNKn/0I96fNCPzRBrBXtYYasP2TC8l5dVIgs/yRKw7lnoPLpgVkjkGBhcQq+tjrK8J4k16S27RiyOph7PwstKg9+Ib3F53IiLIC1c7IzSUEhamF5AbWODl4YTe4Cd8rVSLE+kpJHiY77fdShkpKyL/zhwBT2cR7KlHz/UrtG0a4ubjg5O5ARoKCQtDg/QMLWOflEq4uz6tv/13zndDVE4akQEO2NjYoLk+wJ3LuSzbBxPs44G9oSbSrS0Wegv405udeL74dzye7oupYp7h8RWk6noqxYBiZ43W21eYsokkMy0ON3Ohenr/vX8IslnJmBidYVWqtae8U0qY7qijsX8J35wTRDpJuPSHUsQ2rkSFumCmr4FM5e1nvKc+0L3fVFtM/9U/cX1KB++gILwdTdFChnhlnIorf6Jp15Gsc0+T4uvCevGP+WjBh9TETHyN1ulqq6WsRY3wCG/c3W3Q2+ymoHYUhYEzvp4OKgAs25pjsK+PcbEbyfGBuMkb+NXrN5gy8CUtKRJfRztsTTSY7yygoEcNR1dPPF1M0VLusL7QRWmrAu/wSKL8LJkv+wM/vjKNd1IaKSEeqrZbycYwBVea0PKJISs1GHPWGWrP44+95mQFexPuYoqBsQFrrWWU9y+h6+SFl6MlBppKtuem6O/pZNsjhXCDUZoaW9i1iSbEwxVTbZBsbKo219YWQjXv7ipDznpnHhdrl7ENSiQhwBFjHRHitXEKL11n3S2OpGBXNFYFNaUSLT19tNWkrI/UcKlZRGhyEukhVqx23t8u6shMUS6VwxuYegTg6yQs2hVsz4/T0dbNhlUoSTHBWE1f5tUPilm1jiEtMRp3B0HZCsNNN/h4wpb02Bji7GFjXVBHyFAgY7ShiIJeCb6JGWSFOaEtwITpVSRqOhjqaaEUxt6dW8xZBpKcloyb1hINebm0bJji7ueHh60+Good5qaW0bG2x9XRipnSX3Nn3YeY+BzCjGaoLSuldUabAz6+uDuYqObd6kwvNY3jWIclkxjhxELFFc5/2oFuQALJ8b7YG2ug2FmiNf8mw5ZRZKUnc0AxRVNVDcNyY1y8vHEy0Ua5s8lMVy292BIYHo7lUj0XahexcQ0kydcCdcUuW1IRBqaWWAlqyfsmjmyhm9yLr5M/pk9gymFifWwx1BAhXp+lu66OMQNvEpLj8dZbY2pmhV25Fgb62oKMlc7ifCZ1XYjLzMLfVEJn0Ye8VTiOZUgiWdH+OJrrqq7d4pqgztNFVxM2ZoZoqW9DwzOK+IRYHB6wgFKwNlTG9ZJ+pCYehAW6YKKrgXRlgSWxOiaOLjiZqLE8O8vythp6+rpoCs/s3nY6utdxiYsnJtKBmYo7lPXMY3AgmCBXGww0lIjX5+gsK6aqaxe/o6c4nnUA5dIcMws7KvWTvpYa24sTtNc1smvjR0JGOq4PWekpNnq5+ocLlEwYEPtINhEOhmgqNxlsrCC/tBc1x2Ay0iNwFQbc7gqDreV0SmwISzxMgrWUxdlZFrfkKhCjIxRixpoobN/GOiCJU0kOrLRX8sm7txnXPUDy0QT8nC2xMBKKAYXUjGxhERiJv50hOkhZWlhHqmGIi5s9erJNldJAqqmNvp4mso0ZutubGcSJ6PgUoh+8yA+8MGWLfRRdeZfcQREBScdJ8LVGGynzXaUUljQyqhtA2sEUgu0M0Fau0tPQzuC0OsGZyUR66TNaU0J52zSGQXEEO5igJ5KxPjVAR98EYqsgkuO9kfSWUVo/gp5fLGFCqI0wb5cnaCksoWFURMSjj3EkzoaZxkrqOqcw9InE184YLaWghh5naHQBHQ9/IkNN6L9eRcewHukvpWC9O0xZUS3ju5ZExPliZaCjUiQMtrUzvKaBf0o6Ua7m90KJFJJV+lpqqelcwzUsnvhgezRRsN5fQ0H9IGK3VE7GOKJz33tld11Q9syxqRChZ6CDSLrBRHc9jQsauAkbSB81uktz+eRSM0qvWLKSArAR5u32Ev1NtfRu6BF2/BzhjNNUWUb7mgHeIcG4WWgjku8wP9JJx8A6Jt5pHE5y3CtG/BlhE65pB9U1LUyqeREbZI+hrhri9Qm6+ydYVLiTkRaEyXITFz66SPmuP0+dScTZUA8txQrdTS10jyqJOJJDjLflg15Nu4t0VN3kvdx2tLzTORHvjaWg0JNsMtXdTOfkNnYxp8n202Flbo6FlW00DQ3RUZexMdpCVc8UMt+jPBOiQ39pAY1DGzhmZeNtKCiTxMiVmphYmyEZb6OmppvdA9GEOpugry5jc3qUgdEJtu2CSAwPxE7vswsvKEB2VgXFzjy7GsYY6qsjWx2jqaWLXok/zz4eibl4+i8r2RQ7THbVcSe/HgLTiHGzUqmidlZm6a4qobRhnaCzz3AmxYHV3kbKytrRCkwkyF5QBElZnZpmaGACpZsP/hYSem8VshyYQbyPDVqCEkksRV3HCEtzdeZ66ijrWMPCxR8fFxM01SRszA/TPbSIzDSa4zGa9BS8z59KRnBKPMfBUAf0tUTsLgzRUNfJlHY0zz/mynxLOeX9EryTjpPkrivQX6Z6Gigpbccs+Ti+212UVvag9Esh1t0YPU0FO4vj9HZ0MqwI5rFHwtFb6ye3MI9Wy7P8a5SMtrI86rbtyMzJwdsElNI1xtqruVm0QNSzx7BfauOTqn50/B/hpQgRo+3FvP5vdxClHuN0vCdmAmRbGqexOJ+SNjEhOUdIC3FAT0fE5kQXjU21zPs9z9dT7dmdH6P2agUjW+48+pUgtvobyS2ewMLPH19XS1XxeWN5iu7BCcS63hzN8Warr4b3f3OFKfXNFvEAACAASURBVKc4TmWH42CmBeI1RtobaBndxP/My6SaLdPX28SdsjUCooLxc7dAz9AYre1R6opzqV/x4GCSN6aG2ih3VxgZ7KSjf4ewoyeJcjH5rFii2GVpsoeigjrm1R2Ji/bGTF8LpWSdheUl5GbB+BtMUZF/mw6xP9nxHhgbaKHYWWF0sJ2Grh2SvnCWYL01mm+d57ULCyR+4xkS7PXR1RAzO9DEtQ8LmLeM5swj8bhZGiISrzLZU0fVpJjAg8+RZbfDRPsdrjSLCA4NwMXWQPUcWJkborN/GR3HJI5H6TBW+QHf+XCEqGOnSA1wxsbUBH35DLUFN2jc8OZggicmRnqwvcrS3DIKlyB8Ddapy/8Tf1I+wbuPOqnUcjNT0yyLNVXfFck3mOxtoaJwhdTvvEyYwc5fhmxCiMb6NK3Fn5A35kpOuj+WJrqoSTeZneqhqnIMryNnSPcyYqntEt/5ehGuX36J0/7WGBjroNxeYmK4kTvNcOjR4wQYzZH309+zdPIVsl31VGp7yZZYpdgyN4a+Gxepxp3wIE/sjTRR7G6yMNhD1+wa9mlnSTXfoP/a9/mXXCXZ554k9oAdpibGqM82c+laCaanv8ujHprCAGdzqZtP/1CC/uFT5HibMd8/yJq6AaYmOrCzwmRHObemjck+dopYSwnjded5rUyPjJwY3IXih9AFtTRG3a1PuLDox3e+9iJxZotUn3+LSoNYDke5YWEgnOMac0OtVHVJCUw/Slrgfa6QSgWS9Smaiq9SuujHoTgXzIS12tYSM5PN5LXZ8eTTyTiqL3Pjx0f5w/ZLfP/lGKwMjNFRbjE7WM57txSc+erjxLsa/q/xHv0bHvm/vwJ/g2z/99fwr+oIivVJbr/6d1zaziTW1Rihm00F2eQyXCOyiPa2QW2mhl//thzzYB/cXZ1wcHDE3s4MA839FsWNSr7/70uc+1I6rhZ6++1KCuSKHVZnJhkenmVlW4xCTY3+G79mKu3X/GOWJ2YPtFAM8PYXb2NwPIuDSQdULTifr2NT0PvBj7m1G0RmTgreVob7oQwy1vvL+bioDr3opznku8XlfzrPanAmjx4Nw9ZYR9XysD1ez/k332Al4qs8k+KHlcFeEIG4812ev2nIV86mE+qgy0xDObkXVkn+WjrW60VcLOth18AbL3cXnOwccXQQzO01ELFN180i6pvVSX0hHsPx87zabEhSZjYRzhZoa+y12+4utHPpZiHz9kc5G2tF67/9nAqDSB7/Qjqe1gZoqKmh3J2j9NZFbq5F8sqxYJzMHzTjVCJFsrXM+NA4U3NriNFgpeMWDWI7Dp95kmjrGd74lzuYnz5BToQLJvttfHKJGKlcaOXSRtl9ga+Xa3EiNVkF2fY25FJGyosouDNPwFOZBFvP8Pp/5bJkYEfAAVsMhTY2NRHK9UnqOnsRhT7KU0mujLz+W0p33Mg5l02gswCmJIw1XuePJXJyjqcT4WGh8vgTPruL9fzu2zcwOH6GE2m+WOnI2VlfZHx4gpnFdSRoMl93gVajWB47flS1oXswgPQhyGari0KywczoOGNTS2zLYHuqk5bhCdwPvcShQD2qP8plYF2Jg4c7rg4O2Lk4YGWkg9bDCklxP+/+JBd5dBI5SX5YC221qsuyReuV17jTLyfg6Bni/VyRNf2B85OuJEbFE2wnYrS7lpJGEXHxgXi6GzGe/wYf1M1h6BSAq7URmiIlaiIZ8/099A7qkPrUYaLNBvmvD5rR8k7hdEoADsZayDfHKXn3vyjbcsHbywMrPWHUqCFSW6Dy0y4sk3I4nhOEuPE9fl2lS87xbNIDrPfVjrs0v/9b6vEkLj0dHyttFnpv8ZsOa45FBxHrrA+KeQrf+oTqCRmOAe7YmOggEuwuZFsM9TTRox3P41GazPXVMrhti5ubJ26Owji3wvihFsS9GzrJnU/zmTbwIDEhFBczHZZaL3OhXoPIlASVmlRtZ5PFmVFGZxZY21HA1iB5uVsEH8/hWLYHu/dDtlARty/VsqrnQVZyEC5muqr2Z6V0k57qMsqaxASlxeBDKW/l92IUfJxjcYFY6amjJtukrzmfC6PmJIeHk+R2l54oWOiqJr9qFB2PEOIjPLAy0ESplLC9tsDkyBQzixuq9sDZpqv0GYZx5MgxfBR9fHqxA+PQWFKTfTDfl5TKdneQq4nQ0BAxVfsOuUtuhIUn4bXTTHFpPRK3WOIig7ATelKEZ+juEs2571Ih9ycpIQrdjnxuly7glZVFUswBDFVfkzNV+S6vDpiRFJ+A/04HVz+tYd3MAS9fe/RULpAipLPN5A3rEZGSRbLVBFeLetjVtiHEzwUnBwfsrc3QFzwfH3o7See7yLv+Ea0yH9KzjxHhbLC3KVEKoKWQD0pWcQ6NJyfWGtn6IlOjk0wvrCNWqLHQnkevhhspR54g1VFJR+kVPm5XEpKczZEwW7TUFMjl26zMTTM2OsvypgTx1hJD3Q3I3FPIyjyE/wOJZlt0X3+P8llTAjKPEu2iv6d0k0tVrfxKkcZeq79kjZnpSUYml1TtkRszAwwMzOCYnEN6hDlVN2uYUnPmYHokByz2x4lsm6G6Mm7fGcBMmMeHAjCW76gsBcZHp1lc20Wys85YTz3rVkGkHn6UCKsHr5Zio48bb+QyqHaAI88fxFN1gxQsd+RxubCOHbcMTqbHYK+vrkq0neou5kLjKva+aTwaYYlsZ4Ol2XHGZ4R2QRmyjXHqqlexDk7h7JPB7LZVknulBrlnDAdPJOCgK0K+0MbF600sGQWq3lNW+0pymVSKTGhxF/wd1WBrdZ7p8VFmljaRSraYGOmnV+JAStpBDt2/+H/o/ssWeinOv0zDjjMpmSeJdtJVjRHJbBPXPiilU+LNk1/L5oCqt1LGTEsl1TUdaIemk+ijTnl+HT07bpx7JAbb/f5Lxe4irWV1NPQrCIqzZ3G0m641e86cisfVaE9aopCs0VVaQmHFFI5pGRwMFVF+LY/CPjmhUd5YCqouNRGK9Tl6RkZYsw7jRFYAW+W1KsiW9kI8uqOFFLRNYRhylmNBpvvwSM7mWC03qrtYtojnbJI3JveUm3LWx7uprm5mwciHpIRwnHQWaSgtp2VGh7gjmfiZPoi5hGLi7uYKs5OjTM2usC2Rsj7bT+OMOgeij/F8ihHdJUUUFE/hnJ5NZvwBhNsvGIJPdpdxvWkMrcBTZOuOUFbci453BJnJ3ntzW6lkZ2WMxvxiBlbNSXnmGK6fo1pQyDcZqbnO9dx6dr2yCLcRGvEEz55tJrsHGJsyJP2FRwjQ6OPyjWIGjLP5p3Mh7HUIyphpr6CyvA71iFNkhnvwgJhtZ4G22gIuNyzjmXCC01H2qAR1guJpoY+y2zWMS705/XwMRuIdloXC6MQ0y9sylOvjNPfPsO6cw3dOODFTU0hp/SBK70j8ne1xtLfHxtwIbfkc9bduc61oGtesKBxVyxYRauJFBoaGGRb58uiJDCId9e6NTpWHkkzK9so8kxMjTK3sIJVuMNY9SN+MC8/98zHclcJxP79dVLk1SX15CVd7zXj++YO4G+4VJBXSTYYbqrhxtQOLjMOciDWgq/Am75SsE5sRgrUwPIVxt73C6FAvI0a+HA1zZrc6jxZNV3w8XHFysMfe2hYzI0125wapy7tA0ZgmB4LCsNNTqjxq5eIVRjqGWJF7cu4rkaxWXuJKr5yYoy+R6bmn2pPvLtBRWExZlYKD3z+J2XQPFeUtiO1COZgehNH6CM1VxVQteXE624WJqkrqBw04/NIh3A32VZjSTSZaq8m91o33888SrDVOngqyneOnGfpMDNRxu3wMl8hs0kJskc0NU3/nJg0mh/hSjgNr4+1cqRtC5HaIlyLUGW0v58NX2/F+8WmOhtqioaZEtrVEb9UVrtSM43vmnzjpo6daE8vXxqgvv8Y7szH8x/OhsDxD661axpZsyH7GmaHi9/mgVURgcDD2hoKZBcjEG0wPdDInMefw3z2L1XQ9l14vRy/5BI9m+yOI4YUW8IWRRm6UVLHi+wJ/H6vF5HgXdwqWCE0SCnymCErH+b46im4Vo3nom5z0M9p7VygFeNtJRf41uhzO8HKyzz01m3xniZHWfHLblnFJepJDPnv/RwiBkst32dpWsjVWS35uFabHv8mR/fukOuZsDyVX/0Sn91f5ZoQmrbmXuVyixblfPIu/oXAvFGzN9VH49s8otn2ZH5yLwURDDaV8h6XxZj7Kb0Pkc4pnfcVUv/9Lbmz7kRRyAD1BtKCmRLqzwkBDH7tGkTz35Qg2az7mhwXqPPXiEyS5Ggi94Mz1VpJ3pQzDU9/mpO++57BCjlwqZgcttCQLNFVe5o31HN4+46z6XZLdFabHxxmeWkEqk7G1NEpbcSN+//QHHnHc/YuQTamUsjbRQeH7H7CR9c88GSa0/+49FySbUzRdfY2bukf4RnYg0r5r/OR73Rx6/Ttk2+3PYaWc7cUh8t95nZmwpzkTrEvd7/+LRodEwt3scHCwx1FozddXsj7Xxpv/+hEbgVGEe5qjofLwUyBdm6C6fQSdiBf5boY+Azd/wk97Pfn6y88RbCUANTni9Smq8y9RtxXJl56Ow2B3Q6Vie3fQgbOPpeJuooF4e43ZkQHGZlfZlcmRzHVwqVeHo48/SY7TJmW//wmtIf/AK9luewUWpRL57iJ9xe/x0wZdnvrCs0TotfLaD2oI+cfnyHLZC84Sru/u4hjF719m1jaW44/GYr6/KRWSW1fG6rj4n7+j3/cZDruqI1PpU5QoJKNc+/0g2b/+Lgcddsn79eNccvodf3zGd19tKvyuPt768sdYfPlFTkTZ/X+GWPxVQYe/8h/zN8j2V36D/6c/T746Qf67/0Cj87c4GWCBIJBSfZQK9EytVX4aapJVumtKaBhZR1PXAC1NOZsKU/zDwgl2NkFru4of/HqJJ76UgftdyKbYoL+5ka7RZdQ0NJAKmyjUmCl/jdH4X/PPh30wf0Cptcqd7/87/f6HOZ0dgrXgCfO5lE1G3X/+iD7XdFKTI7AVPDXuPvgW2vgo/w5LTo/xWNgu179zB8OsVDKSPFV+JcLXJLMd3L7yBouB3+BEqAvmd5UWY5c4+66Ev3vqIJHOhsy31FLwwSwxr6Thai6ht6WelsFl1LT10RMUPttKHKNSCXXRZ6KwnIZGGUnPx6PR8is+3QwhPTkDDwshlXX/eu6Ocy03lwZZDF/McKDjV+8w7h3DoSOh2AkAULVeXqKq4DIfT3jxDaEl0uLBJDDpcj9FJR1ItDSRSoRNqRZbfXdoljtx5MzTxJn28KPvDpD6ymHivC3R/ZwLKO34gK9XaD8E2WSMqiDbHP4CZDPs4cdv1yHVMsXLxhBt1XEEL6hdlmVqWPgkkRFgSsfvzzNo6kPq8WhcLPVRl2/TX/kRv+1y4aUjUQQ6Gtw3HCf48JWPkGYeIjvVC52Vfmrq+9lBhFyuUPlKrbdfps0wgSdOHifUyfS/h2zGa9SUt7IkliOTC4EU6kjme+ienMP94Bc5HOaM2mQbNS19LO6qoauri0ypQMvMm7jwA9gKkOnu2W008m8/7MDjWDJpUU4YCeZf+5/x4ncp7FzGIfU40T5uiNrP8964A7HhkXuQrauGYgGyJQTh5a5P98U/crN7EU1bNywMtVU+asLAk2ztgLoFYenReCnb+Y/8Sex9EzgsqOwENdraALn/+RotGo7YOthhINoL9FATKVmf3sQ+Ip7YUFfWGs/zuwEXHkmPJVZYnO1NVnov/ZxSsTvRKVn4Weuy2CNANiuOxQTvQTbpKJ++cYvWKTF2boI3iLCIEWaknO1dMUrTIDKiHGGph8bOCTblWujraSDfkWLuE0mYj/ND81XGUstNLjRJ8IpKIPqAiMYPP2XaIZrEuGCspFP0d3cxtLCNTCGEe4BSMklN7iZBjxzhyBEfJPdDNv8tzucPomMZxNEId6zutqYiZaqlgdKbozimReGtW8v11kWsgo6Q7O+GkbBnlm8x2FnMh4OmJIWE3INsGyP1FJY0sWEeQHxcKM7mgjeWlMWJPtrah1kT/FjUQK5UZ637Nv2GkRw7ehyv3XY+uDyPd3I0yfFO/Nm+WCFjtukiN+cdCQ6JxmWlkeraTgzDEgkJ9Mbk7sBSSBmve4c/jdsRHxWF1UAdVY27BGXHEhxsd0/VstT8Ib9s1SMhJgrf7TY+vtSC2MgMV1cT1GQCZBPMPTZZlFgTHBlOuDMMtbbSObyATFsPPXU5Yk1TDvgFEuhqdZ/iEKSzHRSW3GRYP5yU+DR8ze4ZVbEz1cSfPhrE1DeIuEA1hjr6VUos4cErV6qx3l/MoJYHqUfOke4M7TW3uD5uRHR0MhmehiBdobe9k6GJRZUHmVyhRL69wsRwG/IDGWRn5hBoef9DfIXG8+/QjRvhR47ha/LnD3jFxjhNbf2MLWypNidC0M7uwgijU7M4Jh8ly1+f20XdbBsFcDrRF7s9UqmCDbPdLZTe6kTTN4SUg26s9nTTOziD+O657W4wO9LKlk04qTmPEX23Z2v/CAJku/lWDcsGnuQ8F8vdU98aKKSgoZVthzQyIkKwFB7LSglzA5V8UDmHtUc8ZwJEDPR2Mji7ofKRE85btjNLV+0GdqEpnHkuDHFrA5X53egGRRCfGYip4DU6WcnrBSPIHeJ4KcPtc5ROUpYGu2nvH2FRKkJdeI/Kt5meHmNI5kRGehY5wZZ/8bUvne+hpjKXfnVvYhOy8d2HnsJvLbxQz/CWEye/loTV/hEWu0qpqm9A7pNFiruC3MpuJrQj+MZBj/uexzsMlTVQXzuPQ7gJYytzjIkC+fJhP4zvAS8xY/UNVBQPYhwVQ3LALrduFHJnUIN4b8v73ili1uWg5xRMYqgl04XVdAzrk/ZCHJq9V6kZXcMm6cuk2N03Vta6+aSshV6ZDy9nB2F5X7FOIV6go66GhgEp/nGJ+OkMUVLfzYZdMidiXNF7QB4tV7Xad3d1M74lR12hVBUXN5fHaFvUxifqCC+km9BVXENd3To+h5KIDLLZ24zKxcwM1HClfhj5gSwOGU1QUTmPc2gkSZE2n4Uf7SzRV5pH28g2vudeIPhzIpQVslV6i65y83Yj8pAknDUFBe7etJds7qKuY0VYehIOki6uljUxZXOM72bZ37vnSz0VVFaVIfY/zcEI7334tv/PgidbUwW3+2WExB0i2/tu/ITgtTdDw7UKukcNSP1yNIreDrqEuSzSQk0mQ7kzR/voIrtOB/mXc0Eo50boaGmjb16Mjp4uGjI1tE1s8fc1Z7ymjCvlSwQmuqC772AueM9u7SpRN/MmOT4Id8vPioaC/9zKZB/tHT3My3TRRkjD3mG2f4yJGWee/OEpPJj/y5BtdZDS8lKuLIXwky+EYnjvvkqY6eqg5HIjmpGJHIzSpDH/Kr+rVScnzOaz+aWUsSOTorTxJzXEFc3ZTmrbxtgS6aCvqYlIqY2lmweedmp0Xf2QyjkNrL29MVaT7oeEKJBsKzC2diU2yZnluuuULRgQnfEFwvZjN4X72lNURnnBCnE/fgofySxdDRXUTOkSmZqCw2Y3lUUt6CSfINluh4aSejrn3Xjm5TA+E9nKWepvpfzCFUSnvkGyyTR5RXuQ7WfZlmwvjtBUXEizRgAn0oNBCDy6PUzEuceJtFQwN9PNtfphlPYZvBSpzmhbDZffmiTuW6eIdNqDCYKSa7wtj4KOMZwyv03W3QjJrSmaanL5fbcnv/5KPFor87Tn1jMxb0bqOVt6b7/G5TFD3J19MNaU710XhRyZeAc9SwfC05PQmWjh1jvdOJ04SHq04/7cEXyqOrheWsGEw1n+JVWPyfFO8vKXCEmOIczDFIV8h5nOasrzGnB5+dvEfJaKhHx1mObqT/lkN43v5oTes7iRbswxUH+NskkZgYf+jriHHotyyRZT7RWUFXfi+6W/J+w+JbNsfYLW4td5W/EEv8k0oy0vj6I6c5775WHuHka8NEzztZ9TaPN1vpXlg8qKUSH4s3VwIbcJiVM2LwTIKHr1l9To+eLpZIXWflSayu9rU465ix/JyS6sNlzhp+12fPOxTHwsNJELytL2IvKvNuH99z8k3uThR7oAQ+doqb/Ba/MZvP2IA9trkzQ3dzC+IkdLQ4lcJvieTdPfXIfHV9/jSdf/BrIpJCyPtpL/7jWsv/oTUi0++3tKoWW05g/8aCyC75+IRn3oNr/66SLPfvJFfO57DEs3Fmj/+J+5Y/4sL2X6Ie6vprBpEpmuPgYaGigkGth4++FnOcNvfpiHboAbLtZCwXc/3EXoiBLr4OCfzJEATQZzf8o728l86eQR9rYOgk/lNrOdZVwuHcLl5MukmIxz/b18RCEZHI1xRbQzQ3NBKcNa5hiIt5EoQbbSx41+PU48cY5Djmvk/uSniJ/9D54IMLon3BC6ixbbr/CDil2OHnmCMJ1qfvmLNZ792TE87/UgK5FsrtH56Rs0qXlz8IkjOO7vjxVyMYv9pZz/2VssJz+Ov84u8nvJDQpWRrcJO/cEYSYblLz2LDXRH/ODpLvrdQWSrUkuvvQmai+/wCPxjn++xvyfbuT/9v3/NVfgb5Dtf82t+N9xIvLVcQrOf5e+4H/j6cjP92QT3p7S7RWV6atUMKgUetzvFLLpmMDR7BhsFfX88FcrPP6VNA5Y6KlUWbK5Ri7dKGTLPovkAFv0hKoP0P/RS+Q6/5hvHXwYsilYrHiTX+dKSDp3hiRPQQX25+b0QkVp4OIP+GQ7nOMHU/ZUYPv7xo3Bci7l1qCXdI4s700++YcijLOTyUj0wFh3D7JJ5zq5ffl1FgO+wfGwByHbuXfFfPGpbBVkW2itI//9Pcjm5mSEfHOdVcGMXSJlZ3OOwZoiSkRpvHLCj+36GhoapCQ8H4/5xHl+Xm9EdvYhwl3M7qWgyuY7uXz9JlMuZzgbY0rzz84z5RvFwcPB2BoJMEY4OQGyXeLjSe/PhWyTpb/knV4PDqUIYE5bpS7baHmfy4MQkXmOaIdF/vTNTzB48gscDne6r8L/2VhT9F3iq3kyjqQnk+RlhY7KSXyHnvxb3CjdIOaZbMLtZnjtN5Xo+gSRGOyC8b6BqBBOqFAXTLlNMNbbpfLfLzBs4U3KUQEI6qGuFDPRdJ3Xrks4dC6DSE9hkbH/Wa7mF/94C4Pjj3M6wYnFmre4M+tBYmQgDkJfopoaS5X/xZVlDzIzDhPsaMY9P33VIT5TsgnpoiZzl3i7RggciMbLzghNNRHiqUaKayrQDHmGrBBPLDS3Vd4p22IJu7ubTI900Nw0hc+R08R4Oe0riYTrPswH3/sUcUIWh5IFJdtdFeUWLZde5WaXnJBjj5Lk74qo/X3eG7dXQbagP4NsRkwVvs0nA+AeHIu/gylaglxsb72AupYORiZG6E6X8YviGRx9EsgJdsJUV4Rsc5rKi6/TpBdNTEgAzoZ3U4kEOZcaukbGGOmqM179Hr8bduOR1Jg9eLZ/8J5Lv6BM4kZ08l3IdpP/6LTkeHQIsc4GoFik5N2r9IiNCYoLwtFc/95GUIkILW0DTASDa/kOa2sbKvN7sWAW21JG3ooHx7LjiXDdrybfvafbI1w9f4cdxzCCrIcpalAnJDGRCB9j5uoqqWyYxCjAH18ve/QEaeBuHxd/J6jyEsg+7I34fsgWKSL3g2pW9T04mB6Ck6BkU21mN+mvLSG/XkpYSgzeimKudSxjFXyYBF9XDIVFj3yLoa5iPhwwJXEfsklnuygurmZMzYGouCi87U33TI23ZmipvEnTkhX+gSGqti5h7C1U/YG8VWfiUo7hJ+rnyvkmDGISSE72x+JhzyuFjLmmj7kx76CCbN7iVvLLapG4JJEYEYid/t5KVClfo/XK21QRQHxSOFqtVVQ3SQjKjiY4yPZe9XKx6UN+pYJs8YQqe8nP7UDL04/Q8APo35foqSbSwdDYEAMddaRbG6xtbLIjPI82hLaaXuTmvqRkR6pg4l2UJjx3bl/9mHaFHwcPHSHc6W4lWsFSz03OV2zh4hOAs6KZ5mldDvgK3nc6qsG32HCeojkD/BIfJc1Zjfba21yfNCE6KomMA/rsjpdzq7KHXZNAIvxdMNISodiao7PmGkM6wcQmHibI6n6QtkvfrTcomDEjKO0kCa4PFhGEP7rQeJlbnasYecURrmrNUmNrsp3GmjrwSyI+0pbay5VMKV3IzonaU7IJF1uxxWh9MdfzBjGJTOVQqJSmqiam1b2ICvLCTFek2kwONFynW2pPcMoTxNwPboRDbPRx6606lg0FyBbN3X3H9kAhhQ2tbDmkkf4QZPuwah6rA1Ek689SXTuAloc3gf5OqsRJmdDG/XEXcttATj4bxm5rE1UF/egFhxKX4Yewj1KutPPRxXoWjQJ5/Ewklg8HMuxOUlRQTc+KHpExQTgZagknymBPEyVDIoIjEjkSctet5s/XFAJkq63KY1jDm6i4bLz3O14Um/0UfyRANkeO3w/ZukuprK9H7n2QVF9dqm7X0LvlyrkvxGNz195BukBzeS11PUpCExxZ6O+kc9GWx76QjMu+ihPZKt3lReSWTeGQkk1OhBpl18tpmjXl8IlwrO5Wn4SNuUgdbT0jjPXXaLy6ny76YgIGo0Xcbp7EIPgJHg39rFVne6SKG9XtLFin8GSiF8YPmJfKWB1soaKhl20bd6zFi4zOKwjOyiTISu9BCwrpMi31tVT3buIZEoKfnREipZSVqTZuN89h4JrCixmmdBXXUV+/gU9OAhEB1p9Btv49yKbwOMwJk1EqirvQ9oshLcWbPZamRLw2QX1+OT1LpmQ/l3Nvk3b/nRKg6VhDHgW1fWjHnCXNQf2zZGSlGhraOhgZGyObbuRyRTPTdsf5TprtvUMs9lRSWVWKJOA0B8MfgmyCkq2qgMt1i3ilneSRaIf9544Ar3sovF3DkMSLo5kG1Fd01SpZOQAAIABJREFUsGV0gJRId3SFM9gYorC2jU5lON85F46BQsr25jprQrCHeJfl0W4ah2YQHQjGa2OYprZtws5m4/bAtBahqWOAsZE+OvcqjoLZ/SztJRW0jkPY6SQcBHWgcp2++mbKy+H4d4/hofaXIRs7U9SVFnGlyYQXv5mD213QKt9guKmcK5c7MU89ziMJ+nSWFPJJrTaPPZ+Azf2QVVAl6xpiYqi7995b2Qth2l1dZLivg95tHbyDQ7EYyqN83ZqouERc9PfT7FXhsepo6+uhzyqDdTeoWTIiIuNJQvapjAqyFZdTVrBC/I+fIlBjh+mBdsoqetBzPYCFaJyWCVuOnIjHVm2BlpJS6gf0yP7KcQ7cXTgpthjvrOPax72EvPQkgepj++2iAmSzQSldZbSjmmtFa/gn+6A5WUoTabx0xB99kZi5mS6u1w2jeACyzZDwjycId9iDDoqdVSba8yhsH8Ux89tkPgDZbvP7Lk9+/dWEPciW18DEnCkZzzipFEUXJhw5khyPk/He+l5VU1QTQl/0MDTWYmmglVvv9uF6MpOUSPvPINvEPmRzOsu/pOgxOSZAtmWCk2MI9zRRqd3mB+opzC1ALeOfeML/7qBSsDnVR/XtT+lxP8PziZ7o76fhKHaWGWm9w9XWJdySnuaE7/1FXkHluMNcXzW5dyowPvxdTnndVRQIKrVBKi68SWfY1/hqsDpteXcorrPg+V8eupdqexeyFVt/nW8KkE0ldBazNNvBxduNiB2z+WKYGvWXXqXYIINH43ww0txPWFVVTNXRNTDAWHOX8Yar/LTXkW+dTsPLXAOFbIeF/ipuXctH++iPOev3cGO5ANnmaW24watz6bxxzIypjnzyGmewjj1FpI0wgeRszvRR+eE7qD//Nuf+O8imFFrUu8n/8B2WU3/ES+GfFWyFkLu2T35LrslRvpTth7TnCj/6XisHX/8VR+zuPnbkbC+PkvebV5lLfJ4vCIVz2TZLi4KaTIF4bYmRthpqdy1IiztA75s3Uc86TLKfUKS4L/ddpIW+gTFGog0Gc3/GR+I0Xjiejf3+0lbVVr48TOGVAoZ1o8nyGeBmg4jMo0cItFKqbGj+7eICJ58/iru2kAwqYX22idfyZonKOsUJNwmVb/wz5T7f53s5zvcEGfKdNfoK3uQnNRo8/eKLROi28eb3SvD73tfJdrhbDJCzvT5O4TvXmbOJ4pFHou8VUAU/trWJZq6++y5zSd/lnOf++FddHqF7SR0jCwu0d+cp+eNzNMVd4jtxn41hydYEH730FqKXX+DM3yDb/w4Y8v/oLP4G2f4fXci/lsPcTRftD/4lT0d9HmRTIpnron7eFF9Pa0y0hPSdee785g26TcM5/WgqTupt/PxLNUR9+yniD5jstQjO1fLHiwVIfc/ydIILRjrq7EzV8fpPvsdI4r/zL0cfhmyg3Jqi5NJH3O7TJDL7EKlhrqr0FSGZb76zguLeNVyjMvBWr+eD9ytRemZwLC0EO0MtZCuDFN28RffuAQ4fS8bdaop3v16IcXbK50C2P7IQ8E1OPAzZ3pHwxaf3lGx3IVvcK2mYyFdY2lbDxsVOlSSmkG7Qefk/+N1qKt89E4q0oZb6fcjmYDDFxXcvMWEYwYkj8bib6yHanaP+9lUKJnRJPXaUMCc1Sv71XaZ9Y/5HkG0i/4f8pCuMV55IxstaH5F4keqPfsmHw5Yce+Jp4g/oMX79dc53GpNyOodYTwt0RUJIRCPD67p4R/hhpdbPa78qAN84jmeFYG+sxdZkKxdefYf6dU/Ofu1Rot116b9+iRsjIqJS04jxtkVfS8Hq5ASDkzvYeTtjZSKj/BcXGLH02odsQuuXgp25Hq59cJNx81AVgD1gaYDaxgjlxZc5/4c+Ar/0FR5PdmKm5FUuzIXz1OFYvG31YXOCgrd+xg1xBE88cpxw589Rsv0xj0GZA5knI7CY/oAflOiTffQgcQcs0FbuMlj2Pu/md+Ny6O84HmjA3OwmWmY2OJrpo6kmZam/nAtv1+J09glSAt3vMzLdZSz/A96vlRJwMJvkIAeMNGXM9jXw6Vt/oF3djcNPPkuKj4tKyfbuQ0q2ogYR8YmCks0UyUIzV69Vs2zsR1pSBG6WBoikq0yMDLKk7oirvSWmc8X8rGgaR9/Ee5BNaD8abbnF9ZoVnCNSSApxxVRHne1ZYQOria2dE7ZGIsYqBcjmyiOpscS6PAjZSsVuxAhKNhs9Vrpu85tCCamZiSQKPj1qcpbbCrlaPoauTyypUV5YG2khW59juHcSdRdXTAQfsYUtDO1sVYlQagoxE8Vv8ds+W04dSlPN7Qe1R1Lmqi7zYd8a4r45TGMPkpUcjLOxgtHyAoqrZrBNTiY20gMTthlvuMyrrw7hcfokJ4/43INs5qmxxMQ5slSex/WGOWwiU0gP98BCV8HCYD137rSwbR9BRlIIZqMfc7ljBeugwyT4PQjZPhjYV7LZrVNXVk3rvDb+EeEEu++pu1QtAFtTVBddpXLNjYykREKd9JGtjVB4/rcU7ARw/ORpom22aL51naoZA0IyMojyskZPvkJ3XSsr2tZ4+Lih6L3MzX3IFmK6TEPJLapHRPjFpRPr54Ch2iajLYXcrJjFMTqd5AgbJkvL9iDbwRhCgh+CbC16JMQmkW69Ql1xCV0bZipgGeJmjrZyi+meAZbUjbF1tkN7ZZQZiRbGVvYqFY98a4Db71cwre5K+olY3C0/C/WQLnRTdOkNbg7oEZD6GEfjPbE21mBzqpvCawWMmgSQlujFbucdKuatiI1PI9bNAPn6OGUfv0reogPpJ86S4aJGW+1tbkzsQzYPfaSjhZwv6kfumMDxBF8sdZQsD1Rx5fJVpq3TOHYkh0CL+0eMkvWxSq7eqmPDPJzsjGhczbTYnu6nfXQedZsDWM4UkNu1hX3kcbIC7dBWrNNfeYXLRW2Yxp7kaFoo4oZCbtZOYBKYQFaML1Z6SlZmO8m7dJWKVoh55DQ5gZsUFzczbRjJydQQHAxErI03c/vyRXq1Qjh08nGibB8czXtKtjpWBCXb8w9CtrtKtoch2weV81h7RJOgMUpZpaDaiiMp3gdjYXPcnMv59zoxCM3myefuQrY+9ILD7kE2AUZ1Fd8hr20Fp/gsssJcMBJtMdY3wMiCGs4HdOiraKBvxZKsM8l4WWghWR6i8OYNCieMST98lCx3ETOLayh0zFQJeVp3I1iF+oEKsuUypOFD9EOQreijekb+AmSTeR0kNcyNlYYScqtGMYrK4kisJ6aibaZ76iks70ViH0ZWijeynipyy/rQDk7jWIIvFlpSFiZbuXnxGg2DeiQ/+TiH4myYb6gkv3oIg5AUcqK9MNVWsDY/z+TUKjpWNjjaiWn4dA+yCZ5stpIRiguK6d20JzMnk0AHPSTLY9SVFNK4pE9EehYxLmb3imx312SKnVlaqxqpqGplVUcf94hsjsR73qey2/+mYpH64gqq2iREHE4n2sscte152kqv82HNCp5Jj+wr2eqoq9/ANyeeiID7lGwqyDaEwuM4z3uu0VRcTP2MLmEHM4n2tES0vUh/QxllbatYRR8iw1ebtdlVlPpm2NiZ3CtACW1JGzNdlJdUMCT3IjsnHk9zHaSb80xMT7GmYa/y0JRN1XO5ookp2xN8N/1+yFZBVWUpuwGPkP2wkm1nkY6am7x9qwUtl0yeO5WIm50hio0ZOspzKeqS4pl1gki9UQrvdKB0DOfksSAM5dvMdpXw3uVaFl0O850nfNmZmmdjRxcHD1t0RXKW+2vIL6tiweUgR+w2aapoYsUpmaOp/tjow/bSHNMT8ygs7HF0sNxrldqHjzsrkzTnFdEyoUfaV8/goyNna76H/A+vUNLvwHM/eQwvQcl2s5y2sc9JF1XsMtNdz80bNez4ZfJ4RhCWWlJW5nq4c/kKxbVS4p59htPJDqz1NJKb24DUP4MzSf6Y6cjZXFlifGQRDQtLrAyUzI6vY+zkiLWZFrLNJfoa8ynsXMI5/UlCxLXcqRrFLCCFjBgvTDXkbK9OMzo5h8wiCF9dwd/yBtVLhkRlfOE+yLZCT5EA2VaJ/8lTBGorES9P0FZXzJ32ebSkhnhlHyYz2AEdxRZTndUUFLQi9zvEyUx/zNV2WJ3souhOBaMGcZw9EYze6p4nW4vFOX5+yEal4N2YHaL29k1q1zTR3NUn5uwZEh0NUVPuqiDbtX3I9nKkugp8XH5zmoRvnyTifsgmKNnaR3HK+nPI9rsuT/7jLmTLbWB8zpSsrwaz3V/L1Ttt6PhkcTjZF0ttJTubC4yMT7Kj40WYuzpTva3cfKcXl1NZpD0M2UoqGHc6y/dSDZgeauPWhz3YZ2aSHmWHhlzGzto4tUVXqZp24Mhjxwix0VL5iLWVF1DaLyLppLBONP7Mu1cuKOS6KLhTyIDCm5OnsvC11ECytUh/azW9WlEcdNmgIu8yDatenHw8B39zdcSbM7QU36SgV5+jzzyCj96aCrIV7UO2u8UWFWS7+nOKbPYgmypMdB+yXbjdhMTxIK+kmDDeUcDFgjl8Mo+SEeyo8tjcXp1kcHwRLbtQfAxWGBaUbD1OfOuRPcgmPAO2l0aozv+Uynl3Tj1xjEArDSSbCww01zFiGkqKiyY9jTf4/Vw6bx43YaL5BpfrZ/E58grZ7prIdlborbjAmx9VEPzt83zBZU/JdqumCeuH00WVSsSbs7SWXuB6uzGHn3yUGCc9ZIJfXn0en5TMEX7yCVK89Fhsv8x3XinC8UuP8mhWBn5mIqQ7i7Tmf8zHDeqceP5xQqx36GtcwjbYBysDEdKtVYYqP+KDbkg7eQrblo+5OGJF9qlDKssKIWF1bWqI4WkxDpEhWOwuqZRsH+2m8/yJbBzuqQyVqhbk0foCblZ2sCi3xCsiniOpQRirbTPXeYsf/ec8L/7nlwgyUKq8uTsLP+AXuVucfOElTvlqM9F8kT9cXSTu3LMc9LdAJN1lvqeSyx++z8XdOL7/taeIs1ii8aM3uboUwBeeP4S/uSbSnSW6ym5xu11B5LHTpHh/VmQWEkslG7M0FF7kdr8NjzxznBBrXZRyGcsjNbRsuxPnY4vGzixFrz1LY9xl/jn+b5Dtr4Wb/He/42+Q7f8Pd/l/8BvlG9Pc+f2LvD3kiaOp7n2m2QoUcnuynn+UKIMJ8nPr6BqfYlOI0dbVwtDIjbjUVCL8bDEQrVPzzptcGVhH29AY24AcziVZMt5RzM2KIVVbo462NhZunkjqfs9g+M/4h4NemD1k7C+c9vbCAI2C+fLgGMOzK0gUQvuSFsZmNrgHhRIdHoSDsYzp9jrqmrvoGVtkUyxHQ9cYB09fwsIjCXQxR1dzkHe+VYJRZhJp8e73KdkEj6K3WPR7haMhzp+1i45f4ZnzEl44l0mEkyELbQ0UfTRHzJeTsWKG6rJSmgZnVPHTiLQxNbPHM/0g6T5mzJZW09QoI+aZWBxtdVgeaqG+oYVW4ftbUlXUvaWzD8EREUR42mGovUnB999n2ieKzOxAbO5TstUUXeXTKS9eORaG00Ptojuz9Xx6vYbh+V30dXUwsLTHYL2VLrElmUfPEu1qgcbmMLVl9bQPDDG5vIVciA83cyIiKoGYUDdMdKVM1pRxp7qJ4aVtZGhibGeL3voaG2uWZLx4mBB3K0TLYzQ3N9PRNcDEvkeTjrkTgSGxJEYcwMJQTMW/f8yIhSdJh8NxMtfb87+Q7TA71EpFdT0DI0IUthI9czvcAyyYutiNzWNnyEk6gPpcA1fvNDC5KEFPRxtjO1d0povo0o3k1OEcgh3/HLKVvlnAkMyetOPhOOhOcedOuaqFV1tLG10jM4w1N5iYmcQx5TmyA4yYaqqjsqGT6eVNpErQMjHHyTGM1PQwnC0N7hlmqwRTGxM0V9ZR1zvA9NImMqUeli4eWO50sYAhwZmnifZwQdT5Iecn7IkJjSDQVo2x7npKm9WIiQvE080ENeUOM/2dtDS30jUyrfKpUqrrYOPmS2RiAoFOlhhMl/DL0lkcvOI4GOSoUrIJCk3x5gJ9TfU0d/QyOrfGlkQNfRMLPKOTSQz1xs5AjdGq87w26sqppCii71Oy9V75FRUSNyKTMvCzNkC2OMCtyzdoHF5Gw9KF8EQBkhmyNNxFU0snQ1OLqrks0rHA1SeYlJQQbEUbtFeXUdM5xMKGGLmaJkaGFjjHpZAW6oGdwZ/bdis3Brjy3p8oGLPhxJMnSPS3RUckBCoM01pZRs3wHNsiXXS1LXEy26W7dAOvY5kcPOSNpLuRkmt9mCdHExnrid76LD0dLTQ0dzM+t8quXIS2iQ0HvIOIjPDHxcYISfsFrnauYBWYTZyPy2dKtu4yPh4yJT4oAK+1Ws6//en/Ye89w+u67jvd9/TeABz0TnSAJHojAXZSVO+SYyt2bEfjOLaVm8lMfJPcmXhiJxOlOIoTdymy1QvFJlaxF4BEYS8AAaL3eg5O7/fZB6wSJdKSbCvOPs/DL8Tea6/1rrLX+u1/oWUyRExSLAaVYBkiQ5dZy0Ory4kPd/PegXb6x32o1UrMyRkoxg7ToynlrrsepDZDQzTr4PE2Tl3qZdzmJqRQY7ZmU7tkKZWFKXgvvMO2yRQWL66hPEnK3Hgf59pbaT/fy+isiyBqYhJTyFlcTe3iHJLNATr3HqH5pJ9Fa2tYvCjxmiXb9Mk3+P4pDUtqG1mfp2Zm5DIn209xtqOPSbuLoFSLJTGX2mV1VBQkwdg5jh4RknyM4vAEQKXAaC2gtn4JVSUp0fZelY/84+c4sncDJ2xmDCozrrF+xh1+VFoLiRnFVNZXUJJpwDFwir2HWukedqNRqTAlpqKaOUG/PIMla59gZTqcbdnFtmEz1VVLWbVAR0QQM1qbONjajSsoQ6czYDKqcU92EkxbysqVd7HwJpFNsCYQAsufoLX9DB0DU8x5wsi1ZlKLF7GkvoIFygnamppoPj8TfW8YzXr0Cgcz09MkVN7Fivp6rP4JLp5tobX1PAPjDryosKQkEquW4OoPkbmkjmXLkhk7fZy9zReweSTodHqMJj2B2S7cMUUsXfM41R8Q2S6x48VWZvW5rP+D6msWDO7ufextP4MnZQUrKxYTXZYjfia6m3i9SbBkq+OBvFB07jRdGsIp1aJVx5KgDzJ63kFMcT0PfbEM3+mTNO+7hGZRGfWripj3gArjnRnm3Kk2Wk5eisbD8wvWwrFplJTVsbQsnfDQOQ7vO85lZwC5Xo/FoCPknWU4mMiSxpU0GLrZevAk7oRq7l1WSsJVazJBZJvsoKVpNz3yfKrr15Fvmd8chJ1dHHizjV5XKvd9s+Gau+j0xUM0tbURzFvD8ooStK4xOs+2c6y9g6HxWTwo0JmTyC0qpbqykIwEAzgnuXS2hebWcwyNOfFKVcSlJ2ES4n6NSslfvZyGhgWoHJN0nz9Jy6kOBkamcAZBZUokt7iKhupi0uMctGxs4lyfjpVfXUaWLsJk/wXaW1s53T3GrMOPXGvAmllAaUUl5bnJGG8Y69e3PQGmO4+z8bUtXFAU8OhTj1KTZnxfIh3haj/TfZc4vu8IZ0YE8UuHwWBCJ4icNilppXfx5ZVmLhxoobXNScFd9VSWXLdkG+s6zua2y4RzHuCPKrXMRpN+tHPqUh+TDi9huY7Y5EwWlZZTtjALRk+xf28rntRq7l1Xc4PVYoRQwM147wXajrVxcWA8+t6QqvSk5C6kZukSFqdZ8A21senoSUaS7uPPV1wX2aY7jtLUfBhf8UOsq8jnSniyeRyeSc6ePMTG9iH0mjhiPYN0jjoIKTSYEzNYtLiamrIc9L4JLjQf5UhbJ3aVGq0xBqsuwvjkLLaE5fzPx3KZ7Wjn6P7jdE44cYcECzUDKXn51DY0sjA2wvCl0zS3nKNvZAK7J4JcG8uCojKWNpSxINF4QzbfCILr3lhHO4cOHKHDo0CtNhNr1CIXxK/hBB4TYrJJJmnbfoSzA0k8/u0V1+bjVaEu4LbRd76FQ8dOMTjiwC1REJOcFA1a7uhwkblmLWtW5aJyz9J/8SRN7RcYGJ7E7g+jNFrJKqhked0i4mXTnDm8n5bz/Yy7A0SkKnSxiRSVlVFfXU5MaJLLZ07QfvoCveN23EHBsjyWvNJqauuqyWCEjpZtHJsxULny81z13o66AR84wpG9Nur/+guUCHEHgm6GO5p48609jOlr+cqX15MTq0IajYU1yeWz7TS1nGdgehZXUI7WbCU7r4Sq2iryEzS4xzrYvf89hOyi310niGxC/MNZek5u55evtiIt+wLf+Fw5cULgvbCXidELvNvWRzh5JV+tlNF3toXNL46y5L8/QEXKfMB1wZJt6Oxu9p4bIG31n7E6/cpMco9w4tgufnIxl7//ej1K2yTndrUxOGFh9bdq0QhcL7TTcuIi3cNTuP2g0lnIXFhFTa2QKTrISOcZtr/USeaDq1leeYMl29A5th1sYijtSf7fFZZoUprW7e+y89wwcksSaQtX89i6bIIjHbQebuJM3yTTdh8yjZHEzBxKKmqpLRCy0N8YV1MQZFyM956lva2dU90TOLwh5Go9yRm5LF5xF0tSZUwNXOD44WbO9k9hc/qRacykZAtl1lNXEI9USBby3nvsb43lD/72ruuWbDO9nNr6j+xP+CZ/sqbgmrvozNg53tp5El/6Wr61KgWfc4KLLcdpP99J34QQ31SK1hRPQWU9S+rKSJPM0tu2hWc7UvnTh1eQGxsN4Eg4KCRu6KDlUBOn+6aYFdYAtYmEjCyqVq+iOi7I+bZt/GRiBT9+OBnHxCWOHNhLc6cfrVaNwaAjJjbMUGsTKX/4Uz6X6WXiwl52HD9J/Jq/5p7sGw+GEaLZRSd7aD14iJOXx5m0uYkodFhT0ikor6NhUTZmpY/xszv4h//dRfWf5jJz4hK9o3OgMmJJSKGkbinLF6WjDIxwbMt2WrrGmHAHkAhzKMZKYe0SVlYUoXf20HS0lXOdvYzZPAQlSoyx2VQuraOhKge1d4bLu57lTe8Kvnz/OpJvcOUVrNlcE+d596Wfs2uslKefeZKadB0SweV7upc9r27hpM2PwmzEoDURr7Rx4LKE1Q8/wcOLLPidY5w+uIfmsyOM2hzRNiakZJCmHWf7ZBJPPfwwKzJkOEcvcGBfCx2DQ0zMBZCqdcSlLKC8qobyovlEYNd/QmiBAPbxy5w83MSp3mEmZj2EhHdfUgZla+9jea7w0WacAz/7Gu21r/Ht+htFtiHe/MaLSP/wyzxan3rrhDi/wjlevPSzQ0AU2T47ffGZqEkk6GX8cjud40JMBSHY7tVqRYiE9WQtLiRZG2RycJChiRk8gTARuRJLYjpZKQnoVULygwjuictc6JnAF1GgtWZTlGFB4p2it3cQuzeMRCpDb03DFOjFritkQbz+pix412GECbjtjA8NMzhhwy/E65LI0cckkp6eTIxehUyIERZwMz06SK8Q9N4viAUmkjPSSYkzXnEzdTJwfgq5NRZrrA65EFA7+uFpjonRAfzGbBJN2usuie5RTg6FyUgVMqPK8c/ZmBz2YcmKQyuY3Y8MMDg2G20/EjkmazqZmQkYVRLckzPYbBFi0mPQCAkbBJPliSEuD4wz5wkikauJS80iI8mCViEcgANMdAziNViIjzeiiv5fdLfEzNQoIx492UlmtDf7SxKJZk/qo2/MQUQiQaGzYNEE8QmbS2sqFo0SmVTIGjTFYH8/YzYvQUFciE0iM1VgJ/xdQsRnZ7i/f148C0nQxFix6tTglWBJj8eoUyHIEj7nNMMDg4zNuPCHhQORlbTUVBLMWhSyIFPdI7iVeuISTWiU1xNVCJuFWSEA+LBwiA6h0MeSlmUlPGxHlpCAVYhVF3YxMTTI0JSTcESC2hSPReHALTORYE2Ixgy7OaScj6n+SVwRNdZEMxo1OCYG6R2cjtZNptRiFDIsRTwoLWlYjSr8M+MMDY0y7fRGg5IqDDGkpmaQZNHdZO1xddPud0wzODTA2LSLQESBKSGVBF2AQDCCNiYRs16LZG6IIY8ai9kc7XuPY5Ypu4SYGCM63bxLsjCn7BMjDIxMYHMHQKbCEi98zY/HqFYg9UzRPeVFbYghwahBcS2ooBDnxcbY0BAjU3N4gxFU+lhS0lNJiNFHLUSFrH19bi1JsRZitFd9yyLRrI4zYS3mWCsGlSJqhTYz0kvf0AxemY6EtIzo3FAK3EcGGR634fKFkKqMJKSkkZZgimZdm5kYZnB0kjm3PxrnTi9seDOSiTWoom7gH/z5merpYshvIC0tMZrN6+pYdkyPRcty+CJI5HriYrWE7GF08bHExeuJOGxMjTlRxFmwxOhRIAQItjM6MMjIlD06NlWmeNLSUog3a6IJTgL2Ycbm/KiMQrxI7bwVSySIyzHNsEtBrMmIxj1BX88Ak24fEekVCzYkKIzJ5GYlE6MOMDEyxJggpoaFsWfFpHDhlxuIjUvEEo1XF8Q1O8Hw8DCTdg9BmQqzNZn0pHjMWiWBuRHG/WqMRgtmtTR6vcc+FQ0aPmlzEUCJyZpEWmoCFmE+SYI4JqeZtYcxxlswGq/HBPTbhrk8JyPGEkuCQYEQVNcxM87w8BjTc0KyBRWGuCTSUxOiczgirGEjI1HRw+0PgkJNTEIKaUnxH5g3QgzKI4d3MKheSGF2HirXBDZPCKXOTGJKKolxRjQKSfTQOzk6zKiQ1VJgYozFqPQRlGswxyZHP0bMzU4w7lVgMQsH8PmkAN65SQaHRrE5A0jkSnRGExqZD4najCUmPjpHbv4JB2w3M2PCOJtizhuOfiBJSEkmOd6MVh7CMTXGwLCQ9CCMQq3BYFBFLTGVxrjoszWyCH73LOPCPJmcwxuWobPEEm8xIBUOVXoDMQkGIs4ZRoZGmJrzIZEp0AgCilLgpcUUm4zlxjST0WHkZGLAhl+uIyFdSOQy/wuc68HMAAAgAElEQVS6ppiy2Qmp44gzm4h6zwvZ2VwzDM/4UOpiSLXIcArrzehE9MOCVK7DbNYh8wmPM5CQbiJstzMz5UJmNBFjNVwPdhwRgu/PMDo4NJ+IQyJHZ7GSkpKMVXDh9juYGB6KfiwISuVotHp0GkV0Q28yxRDjOcO7LR3YTeXcUyVkj7zu3xz2OZidmcQt1WOxxHNVJxfaOjViwx3UkChYS15pq+AqNGOzE9Fbo3NJSG7hFwJLDw0yMmHHixytyUqqMCdNmivzL4LfY4uu58PCNREFxtg4Yo06JN4QKrOZmDh9NOB1wCuM3SGGhbEbBKXeTGJSKslxRtRyPzOjszjcMuIyYtEppISDPuamxxgYmk+sIVcbiEtOJVVI9CEk5PmQXZSzp4kdB5oZi13Ko6srSRKyFdziF40NNi7MpRm8kXnXRqNeTUQiRamNJd2qwDllY9YWxBAfg+nqB7Fon80yZncR0SWSZVFG561TCOQfHXNeIsLciU8mPSUek0bKTG8nLYdO4EsuZNmqCiw35d0QhDYv9slRBofHo+8NIStubEIKqcnWqAV9yG1jdMaOV51Ibtz1+GZ+xwwzs9OEDUnEm4UkSjc0NORjzj7LuDMQHbf+mTFGZ71EBJEtYX49MwkmOdFsn1MMD48y4wkiVWkxGnQI4Ul9MjM5yXqCjmlGh4ej+wFhbVZoTSQkp5CaYEYjkxD0OZkaG2ZodBqnP4JcyM6ZJKxLwr7nfSlZhMDnXgdTo4MMTQsfAzXzQrhKTsAjJyEnAa3Eh218hjmPmhQhidL7+08YTz4HU8NCHDcb7ogcvTmW+DgTUqcPudlCXDSboCC+CHUbYnBkGld0CTAQn5RGavx81nnbhFDvSWzukLCZiIpbwn7TKqzTQoB59xzjw0MMT9oRvjOrtCYSU9NJjjehCHlw2saZ9csxx6ViujKZImEhE+I005MBYvLTrsTKEz6mCe/4UZwqK9lpVjRXOkywjgl4hPkxOC9oh+XRPUJqWmp0zyJcJrR3cmoSuzKFwvirYyCIxzHJQM8EkvgFLEjUzwvKQuB4IQ6lzQ1qKxlmCe65WcYGvcQsSIr2+/xlATxzE0w5PGjicrBezU8R9GKbnaDPqaM4MwZpwM/cpA2PT4E1OwZFJEzQ72JqZJCB0Rk8AleVgfiUNFISY9DIhThkdsYHXWiT4og1X3HtFwRFzxzj0zN4NKnkxSmJCPN8apjL/WO4IyoM8ZkUZMWgEN6FwvwfFPZxAWQqfXT+pyXPrw8fnP/z88gxPUJP/1j0/SLsDeOS0khPtUaTlgjxtOamRukfEBKyBZEJdU5NIy0pBmFLFQ4K7ZxkalZJetH1kCdhvxv7eDdTyiyy4w3XGPuFZA8TdsIaK9lWbdQqTTjDjA4OMDTpIBCRotKZSEnPIElY90N+XLYxup1qFiTFob8axzIiCDdCe4W6jTLjEuahntjEZDJS49BKgszZxun3x7E4WRNdG22TgkXlNP6IDJVKgznOiMw5iTRlESnaMD7HJBOzdlTWAoRwaO9/FwuWV26hzP5hJoT3pFyNOSGVzHThbBOFhc8xQW+Xj/g8DZOX+xi3+5AohA9/qWSmWTEIYSJCXmZH5/f88+c9BRpLAllZKcTphBAHITz2CQb6B5iY80fPdBpjAhlZKSQYVVHLNtdkN8OhODIShTA2NwtawkeIif4exnwmsnPTMUUXg3mha26snx7hHKBQoVRqiTGrcfkkWKwJ0bA60f5wzjDYM8CwzUVEpsIUl0xqrIQxJyTEJ2HVSYmKedOj9PYPMu0KI1WosSQJ51zr9T66qVrCGVnY903Q1zfIpGO+XYbYZLKyU6OeKMK4nho4jd1SSW7M1XfQvKA6cnYAMtJJvhoa5TOhCIiV+KQERJHtkxL8nb1f8Ge/deOEGAvRn5AR6oZLrv3/1f+78e8SwS9duOXmQj9wz0fwfP+9ggL4gSPbTeXfKBJ+2h31QT63a8snaftH1f7Oyn1ffW/H7hZ/v9LpN4+LD73uFjW+YTx8GKsb23I7nrdiclsW7xuztxpDH9h43DzIP3Z67dvW7Q7H/sfhcq3oW/bB+8fy+8T1960Dn+T5NzG407HzK/fZrUF+YP2IXna9rXc29m5gdQf1v/mZn2Q9+qg+uroc39BRH1I3/+hpDh7czpCxhqX1K8kxXb/nVv16Z0zeN2M+5hr/UazuiOPt3kef8P3zq79Bbr/mfmSZH9Wej5gTvtEznB4UXNcWsjg94VqMol+9/h+5IN307r/lOnoH/fFx3ym3HZeRYFT0mpi24/V6Ge+4SNeEhLzljVTnxF/Lcn3LFn5K681Hty3AzNgQHefGUVsFC7KkGyy7Pnw+fZK194Ntvf34vP16fWMZt1rfbr9ufej79g7W1zvpvw9n9lHtv329P8n7/Febi7/aO+dXK/vXcPUdz/vbPPsW54frR4trUeVvjqv4IUXeSV9dv+aTvKc/vE13UocPu/tO63ZH78k76PLbrq9Xyvjo6243h2739zuo6K0PAbd/N31gL/BhfX77NfJ255BPd83+mEzE235rBESR7beGXnywSEAkIBIQCYgEfnMEAtPdnDrZzISuiEUlFaRdTS74m6uC+KRfKwEhuP40c24fcsH6UHs92/av9bGftcIFy92hDo43tXGhfw6Z3kpuWRW1ZdnEXEl69FutsmDp6ppj1h6MutTFmq8GXf+t1kp8uEhAJCASEAmIBEQCnxIBUWT7lECKxYgERAIiAZGASOCzTCAccOOYs+OX6TDoBZe8z3Jtxbr96gQEl5lw1NpYIpUivdnH/lcv7j/rHYJrnGuOyYlJZp0BFDoT1gQrZiG8xGehTYIrWCREOCyJhs6Qvc978rNQRbEOIgGRgEhAJCASEAl8fAKiyPbx2Yl3igREAiIBkYBIQCQgEhAJiAREAiIBkYBIQCQgEhAJiASiBESRTRwIIgGRgEhAJCASEAmIBEQCIgGRgEhAJCASEAmIBEQCIoFPSEAU2T4hQPF2kYBIQCQgEhAJiAREAiIBkYBIQCQgEhAJiAREAiIBkYAosoljQCQgEhAJiAREAiIBkYBIQCQgEhAJiAREAiIBkYBIQCTwCQkIIlswGGRoaIhQKHRHpUmlUrKysujq6mLbtm1UVlZG3U7j4+ORy+XRf8I1ko6OjmieZeEBwj+/34+Q8nf79u088sgjFBUVIZN9JsLQ3lHDxYtEAiIBkYBIQCQgEhAJiAREAiIBkYBIQCQgEhAJiAREArciIIhjgrh29uxZAoEAEonktqAEXay8vJxLly6JItttaYkXiAREAiIBkYBIQCQgEhAJiAREAiIBkYBIQCQgEhAJ/M4TuFFkEwzN7lRkq6ioEEW23/nR8Sk30OeYwumToDWZUctl3IGge1MNwgEns2MuVAmxaBVywu5pxucC6EyxGNRyZNLbK8SfcpPE4j5LBLwOhu0hTGY9WpUc6Wepbr+BuoT8TuxuD1KlAb1ajfzjAAgHcbtszIXVmLRaNIpbFxIJ+XHYpnGhw2zUf+h1v4Fm/9oeEXRNMzEXRmMwYdIrP9l48ruYsAdQarUYdZ+wrF9biz87BUcCLmbdXiIyLSatMJbFtf2z0ztiTUQCIgGRgEhAJCASEAmIBD6KgCiyiePjN0ZgrHUjzYNSipevIdus/RVFgAiemfPs+uFJMp5+kGKrgUDXHl5rm6GoZi2l6Ua0HyII/MYaKD7ot0ogMtzEv+zzs3xFGQtTTch/q7X5zT/cM3KCo+c6kafVU5qdgVn1Mergn+Piqf00uTJoXFRIbuytCwm7pzh5dBcXJYUsLS8hM0b5MR722b7F2bWHjS0esstqqC6KR/FJqjtxmpcOT5FcUMLSogRUomb0kTQjU+fYcXaQoDmfxsIMzGoxrMQnGX7ivSIBkYBIQCQgEhAJiAREAr85AqLI9ptj/V/+SX27/5Ut3TLqH/l9FlkNKH8lS5sIzrEWXnhmH8X/9DWWpFiQjp3mQJeT9LwysuI0qOTiyfWzO8g8DA9O4AnoSEk2o1F/+hJYpGcjX3vDz5OPrmJpbtwnE0U+LZARG5cu2dEaLSRY9Sg+lnnZnVXG3b2HLUfbkOc/wLLFhVg1d3bfTVf5ZmjZ/xYbZ4t4rLGS8hQNtt4ebFIlloR4DOp5K6yIz0FvxwkGSKNoQTrx+k+/Pz9G7T/VW7yjZzje5SchK5fcNBOfSOYZ3sd3No6SW7mUh2syUItL1UeLbMPNPH+oi0B8JY/U5hOv+0T0P9VxIRYmEhAJiAREAiIBkYBIQCQgEvgoAqLIJo6PWxII+X047LO4QwoMJgM6tQLpVf/OSBif08as0wdyNQaTKeou9n6PnrDHzpTdS0SuwmwxMrb339h0WRoV2RbHGaMiWyToZmbGiT8sQak3YtYqP8TtM4JDENm+tY+Sf54X2RQeG5POEDqjGa1KCl4Hc0ElBo0CPHamXQEkag1Ggw6VTMZN59pIGO/cDDZPCKlCi8mkQymX3nSNzzmD3RUgLFGgNwuWcvIPtPEmeJEwfvccsw4PKDQYDAbUCtlH3BPG53bimHPjR4HBbEQnuDle5RwO4XfamXEFkAluZnodStnNdYyEA7hsszj8oNIYMOnleD1+JHIlaqWQgSSEy+ZCItyLn7lpB36pCr3RgFY5X7eAy47d5SUk1WAROCjef6AN4p5z4nR7CSl0xBi10WvmeYbwuj0EI3LUailelxOX249UY8asV6GQSYiEQgQcl9m75wQjvgRqahYQFxuDWa9FJTCXRAgFfThm53CHpWh1BvRa5W1dxIJeFw6HEw9KTEYDmpEtfO11P5+LimyxRLwevAEpao0qKm5d7f+AW3iOEq3w/0L9vR4CUg0aWRCPy4dEpUajViKLeLHZnHgCEeQaw5X2XFGGIwFcTh8ShRKVMoTT7sLjC6PUmTBohXZD2O/DazvLW5u60KXlsLg4BZPJgkmnviIIh/B5XMw53ISkOgwGLZorffKhy5LfzZzThdsfQW02oVcpkV8ZL57u99hyuA1Z4YO3ENkiBP3e+Tqq1Tf0H4Q8TlwhGWq1CmXIRsu+t3hntpjHlpVTEufjzNZtdAYM5JQuIjXWQoxJh0YOrjkbbokOo16DKuLF5QsjU6hQhb3YXW78IWHe6NGoFEgJ4RP6a85DWK7BoNehev/ciITwe5zYnR7CUjV6gx6NMIZvKUgJ7LwEwlJUKjlBjxuX20tYocNo0KJ+v1VrwIvT5cLpDaE0GDBo1SiucIsEA3h9fsIyJQr8uH0hFCoNypATmwfUwnjUyK+MnzB+jxunw4UPJQaDHq36hjl7peOCfg8uhxN3SIrOYEA3e5i/2ThKXkXDDSJbmIDXg0MoKyKPtlcnsLplg8P4vV78IVCo5IS9HpwuL6gMGHRCeyEc9ONxOnD6wqi0+mgbZbIb4UUIBXw45xy4AxLUej0GjQp59JoIIZ8HTwDkCiWyoAu7U5jvagwGHWph7bs6KCMRQsI4dLjwhCSorzxLmOthnxt3IIJMqY6uffOIwwR8PnzCPFIK82WepXCtQxjLgUi0vnqdFuXVpWe4mZ8d7MIfX8ljdaLIJm5TRAIiAZGASEAkIBIQCYgE/vMQEEW2/zx99RuqaYDpS81s3XUWnzEWizrE+JiDuPKVrK3KxhIaZd+W7Zxz6Yg3Kgk5ppkOxFGzah3lWYYr4oGXS++9wfauMDEWHbKgh7DagMp+gcGAhWWCJVucmsmWHWxumUQbp0clCTA7Y0O/YCn3LSvGrFHcLIpxRWR7Zh8lVyzZwpf3sb/XT/biZWTHaghe2s4LfQaK5i7R5VZhVEtxzkziNueyclUjBfH6eeu58AwtW7Zw2iZDp1ESmHMS0KVRu6KevAQ9St8Q+7fu5ZI9gk6vQeJ3YHNJyVt5P/ULYtEpPnjqDwdsXNy/m4N9XvRGNTLfLLZwPGVLGijLivlgzKrgHN2tR2g6O43UIIgyIebGPGQ2rKG2KBkdNs68t4WmMQUmg5KAbZqAKYely+vIidcjaAiuoeO8+24bNo0Fo1qC0+7HlGxFipGsBbkUZcehUU5x8MeH8edqGRuyIdPICMxNMxuMp2ZZKYqxc3SOzhGWKgnOjWMPp9J49wqK02IQdEv8Y7QdbOb8gAOpRo0kaGc2ksLSlfUUpZhRSefoPHqBvpEJZkJzuPwSNEpwjE7hT6rm3tWLSdcFGD6zk9e2nmDQF0tJcTJJeeXUFC8g3qhgrreJvfsv4VBoUCtCzM4FseaWs7QyjwSj+oOxsEJOek8c5uCJAYJaE3qln2mXkYUJY/y03cxXPreapbl6xs+c5uwlCcUNhaQkGK5ZIo0ff4mmYCm1CwtIUsxx+lwrZ0eDKO3j2BXpVNUtIm72HPtbBvCr1WiUERw2G4rExaxpLCU5RocsPEbTlkt45NMMzzoIIkcp8TM77cOUV8vqugKsoTE6Tu3ml5u6kMSnUZCTQEp+FRX56cQpnVw6eZSmsxOg1qIKzjJFAhX1tZRmxaO9hcXb3OVWDrReYNInR6OW4p62YyxcQmNFAYlGBVGR7UgbsoJbiWwBpnsv0NbqJKuqkKysmGuWfjOnN9JkT6K4eDGZeg+tUUu2Eh5rLCTW08GOVzbT6VSTnp9DYnI+NZWFpBmC9JzYw5CujJLcBcS7L7Kjcwz/5CxBtxe/REbQZWc2aKasrgSdo4eL/XZCEglB+zRufQ5LltZSkmFBKZMQ8kzT2dpMS9c0YbUaVWgOB3EUVdRQlpuI4QNmrw66jncyMjGDI+iMisTIZITdM9hlSVQsqad0QTya6Dw5T3PrSfpsEdQaBf5ZG6qMcpbWLiY9RkVwpp+OznZ6xv24bD585kwqK8rICJxnV7+c3NxCSlP1ELBx+XQrrWeH8Mg0qGR+Zl0KcsprqCnJxKyWQtjDyMVWjrR0YkODXgtzHg1ZZhvbuxTUNCybF9lCDvrPtdJysh+HVBCkAsw6ZWQurqZ2YRYx2qui3tVl389g23l6+4eYCvlwC1mKBAF9xokyPp+SPAuOwYv0zwSRSQLYZ/zEF1SxpHYhySYlkkiAuZELNB09y5BDglYbYc4VIS57EXUVBSQblTj6W9lzaRq/zUHE68YrVRJyzuLRp1JZV0dppsAzwPiF4xw+04stpMKgCDLnlmFMLaSuPI+YmeO0jgSwZFdRkmK6EhLAy2hHJ53dHhILcsnJVjN4+hhHT/fhkmgwKMM4bR60aWXU1y4iO04JV0Q2wZLtUVFk+w29+8XHiAREAiIBkYBIQCQgEhAJfBoERJHt06D4O1NGGMdQO2/9sglJwUIKshIwKUPYBi/QKytgeXURieoxjh/pwaszE29UIQ1M0r7vKDZzJfc+0kC6Qc108y/4eZObrIWLyU82oYj4cIx1c3Dr6/QkruDpP/wSpVYtoyeb6Z6RYo43oZZHmOlp51DHDIV3fYF1+XFobxKzPiiy+Vp+xgunPFSu+xIVqUYCLT/g6V/0UV5dS2nhApKMKsKzl9izrwfT4pU8sKoYqyFC944X2DlkJLewgNQYDRHvDJfauvDG5LJ0TTkpihnaT/TikWqxGDXIQ3a6Wlq4NJfD/U8ti4pcNznHhf30HnqFDecUZBfmkZ2gRxZ2MiyIN940Vq5spCTNhOoGqxLnwAn2bjyAI7uWoixL9PBqn3Rhzi4gM17NcPPrbOtWkZ1fQGashrB3lu4T7ThSKlheX0ZqpJ83f7yNqYQcSkqysGql+F12hjqa2NoaZNnDj3J/bRZG9QDPP/X3HM8oY83yReQkmZEHJjh9qImTHTMYcwtZXF5CeqweiXOMM23NDCXfxedXLCIzxsf5fQdpujhHfEEOGQkG5IE5+i5foMufy/2ryshK8NP2xmu8tn+EhJpqqovSidPL8Ex2cuS9syTd/RRry9JQzZ5m6/Z2hrzxUUu2xOQUUqwW5NMneWNTO+HYLPJzkzEqJbgmu2g5O0tKaR3LKhYQo1PeILj6GTvfzM7t5yArn/wFSRgVAexTw1w4sIu3Jov482ceoSFPS/d777G3GZZ/vpH8BddFpZ53/jtvBtfz6MoGcjTT7Hn7J7x8Rkp1TQ0L83LJy04kONRB75gHlcWIViXDMXyBYxcGsVbfz8pFWSRpBtjw7MscmlZSUFXGogWJGFVBxjpPcOayh6K191KbE0t4ooWX3upEk5pDaXEKcYmpJFmUzHYfZ1fzMNqkDHIz4tCEXIxePsMZfyYrllRSkmK4yZLPN3KOA00tDIXjWZCZhlUvwzk5QFdHP6aKNdQtzEE3+FEim5/hEwfZsmmGsoeWUlaWwtVoayO7v8cbU/ksX7aOxXEB2qIiWzGPNZaSo5/l2FubuOjTRy3Z0uKTSEuOQx+a5Pi2H3Mx5l5W1VST7WriuZe20uNPpr66PDrOBKH5Yst+Dg96MaUWUVmUQ3a8HolnkNa9nahya1ixpoIUbYC+tl3sOefAkJpLXqoZZdjJaOdpOjxWyuuWULkgDvVNVlmztG/ewobd3WgKS6gpzyHRqI4mQ+nuOEsPC1i7rI5i/RQtzUfpcOhIy8gm2azEOztK98UuFPlLqKsoweo4x/Y3nufQSCyFVQ2UFGaTnZqIomcz/3RCSX1tI3fnq+g/d4wDxweQWzPIzUpAK/UzNXiBUz1SihsaqFuYgH/gNPt2tGPTJ5NbnEmsOoxrdpyu5v1s7I3loS88yqO1icx2HmfPkctgSSd3QRJ6eZDZ4Yuc6AqRV7eEJaXpGG8SWr10bN3Cm9tPEcpfyJKafBINMpzjXbQcPMmQS0VmeSnF+ZnEqiLMdB2naVxNce0q1i5MAnsvR3cdo9+nZ8HCBcRrwTnRy8k+L4n5ZSwryyRwcRM/2HAMt6WEVdXFJJq1SOZ6aW7uQ5Jcyrp1FaQrxtm1uZkBjJQsziJGGsTpCSHXW8lMSyBy4RW2XvKRXP4gKwoSoh8DwEXXkWaajtnJaayhqsrIWHcPPaOeeWs6VZiZgYuc7ZgltbKRpbXFxEzMW7KJItvvzOZCbIhIQCQgEhAJiAREAiKB/zIERJHtv0xX30FDg25ObXuWl0eW8vQjdWRaVFFXrYjPxpRHgdkouD/6cTpDEAkTDoeRKqQMHHiRzV0hGh75MtUpdjb9z58xsfJhHl2aT6xGcDONEHSNsudHf8tuRzFf+NaXKIvXE3K5CUfCBMNhIhIZkpmLvLFlL8NpD/LMuhws2hulrFtYsp17hZ+2uylb9iRVqQb8x77PV1708eQ3fo81hYno5FKkIRdtb71AizuJlQ+uJ0/ezb8+d4ik5StpKE7DILjnScF2dj8bzk6T03APyxeYkYRC0faFQ+Goy+X4mX3s3HmRgt//KvULkrgxRFDY2cnL33mb4N0Psb5qAXFqwU0qgnf6HBt/chRlxTJWLcuPikVXXa5mL+5n65tH0a77HI2FCeijbnESZHIFuDp45btbkK2/m+WL0jAopEikErwd2/nBsRANa9ZRMP4SPz6dwkP3rqQk1YQy2lEB5rr28nevdZK34j4eq8vGrO7jZ7/3V/Su/hZffaiMNKPguhdg/Pir/M1bHeQse4RHly0myaBAEvbS37KF/zik55EnGyjSdbNxRzPOmGqWV+ZFhR2h353j59mx8QhJax+nYaGFC2+8yOYTUhq/8CBLipPRCW5jATsnN/0bG1jNl9dUUmCZYd/OFka8KaxoLCAhRotUGuTSpr/nnaky1q1ZSnGyPiosRfx2zu15laOOBOobV1OcbEF1xY0s7BrlyK5XaHYsZv3KGvITtQjaS9g/x7l3/4W/bUnm608LIpuGrl27eO+IhJVfXEZBTuw1y63Lb32L10L38vjqZeRpJtnx6s/ZNJbDU4+voyIrBpVCSsDjIRQKERLGgESKZK6P3Xv2clZVx+PLF1KcMM6b33ues4pF3PvYKhalGaOCgm/iAtvf28twwjLuq11MtqabV1/twJJdRG1FBkatgrBjkOZtr3NeXk59TTmZFjlEJIQcF9jw/GnilixjeUMeMVFTwnmR4uLO3RzpcJHVWEtJlhW1NEIk4KTn+Fa2TObywMpaCv3NH2HJ5mOo7QCbNkxT/ugyKiqui2zDO/+a1yYLWbnibkqtV0S2mSIeW1ZFWYqcjs3vcCFipqiuiqxYU9TyDNc4rft/wWn1alZWlpPjOsQ/vngId8YSHl9TFbUslUT8DJ/axgsvtGNd+xD3rFpMmk6OJOLl4tafccSZTPXK9RRqRtn9y73YshbTsLKC9KgVVwSv7SI7X2khmL6YxtWl82P02jI2S+vbr7O52UHRPfewpjYXs2DtFg4yO3iC3TvaMS5eQqbEzum2PszllZSVpGOQRQiHfIye2s6G3lgaGxqpN/Ty9psvcVZWyX133015ugGFTIq3YwvfOy6ltmoJa5NmaNr9Ll3SImqX1JMfr0YmrGvuSY5vfYUOXRmNNYvwnd/M/gELFXXLqcoxI3wnEDJlXj74C75/MEDj/Q/zQImcM7s2cNqfR/XSRkqShLIEt90Z2ra9zFlFAQ2NKym2qm9YtL2c3/gam46Mkr7uPu5amo9FKSHkGufI1pfYfFnFkrse496ypKgFamD6NK+9c4Fw8iLuX5OH98JW3j3pJqWkkSWFsfOusiEbJ/bspjdgpXrlSuKGd/BvG7uIqbyHp+4qwiysOyEX53a8Q/uEjKJV6ykzjfPWq624E/JZu2Yh8YJ7u0yGTCZFLpMx0/ICmzq9pFY+wqrCxCsim5NLh5o40mQnd3ktNbVJRHwB/P4QEWHtR0hq08vx/duZiKukcdla8p2iyHYHb2zxEpGASEAkIBIQCYgERAIigc8gAVFk+wx2ym+rSmHvJHt+9Axnyv6Or9alYb52yI8QiczXShLyMHjxNB2X++kZnsEnkePubaZLmcOTX/kGjbHn+F//4xwr/p+HWZ4XF7Xemj8YB7m08fts6tGw4qkvsjhOR2jyMqc7u3TL5RUAACAASURBVOnpHmDKHUYemKL98jQxNV/kLx4uwaK7MZ/fB0U2RfcWfnrCTXH1fVSk6ggc/z5PH87hL7+0goVJ+muCVs+O59gxpKXm/kdYOLeHr/1TO7HJcSQJrohC5QSBzznEaY+FFfc+yQOlsTj7L3Gxq4uuwWkCoTDu8R4Gprys/ONvsy4/FcMN+l9o4iDfe3aYtV+/K+oaej1zoJfWH/8jJ801rFm3hHTzvCAk/Pxzg7Tv2Mx7HQ40iclkp2WRnpZOVmYS+un9fPvPt6MuSsNqvuIuKZEh9w3SPJjEo1+6n6TWv+VA0h/yxRXvEx/cF/nRL09hKahifXUGJk0/zz/1M1R/9MfcW52O+QrSUPe7/OW2IQqr1nFfWToxGkHFCjJ1fi/P/3yKFV9dTQ6tvPz2ZrpCmaRaTKgEYQdBQHMy1T9A3qPf4t4aK5fe3EL7WCyrn2wkL81MNP9EOEjv/n/j//Yt5o/W11Ca7OTgzuMMe1JZJYhssUJU/jkOff+fGVj0MKvrSkjUXs+E4b3wFv983E1p9VoacxPRK+fB+SYvsHvji0zmP8X6ymKSdNfv8Vx4iW+8I+ELT6xjaa6Grp272NMkYeXvz4tsV7usZ8MzvBa8l8dXNZKrnmD71rc5Eq7lS2vLyLWqowKPb2qAi5e76LrUz8Scn4jfRufgBOTex9P3VbMweZw3vrsTT045q+8pJ8Wkmh/nc/1s37uDE1Tw8JLFFMX0RUW22Oxi6iozMKrluMfPsPnff8QxnxVrYgJ6qSA0SJBIvQycmKTggce5b00pSVeV3NAEB954h62H+9CmxGExqpFEJ2QYt32EQUkVX3piJYuk7Wz9UHdRH0PtB9i8YYbyRxopv0FkG9n1najItmL5+g+IbOUpSi5t3cj5iJni+iqy44xRjhH3JGeaNtImrWVZWQk5joM8u72H2IIG7q9agDVa9zCzva1s/OFx4h5YR319PnFXumvswHO8M2hkUf19LFT28ObbA6TXVNFYn8H1fA1uTr38PGfIoHLNagritTfEZ5vh+Js7aR1QUX1vA6X58VwZIgQcIxx79z/oM5ZgcrtoPXiaQEws8VYtkrDALYLfNUqPr4CHH1xHY/wwu/e8y6h1BWvql7DAPK/oBvp28d0mqFpczTLjMEd3HiRUWE9VdRnx15KpRhhvfp6f98ZSU5SHqmMjnYY6GupXkG+5Pjb9vdv4m80TFNWuYP2CAG2bduLKraW6roqkGxK4Tre+yI87tNTUrmF1ruWGV4GHsxu2cbzbR/69q6gqSpxPnuB3cK5pI2/36qiuW8PdBcb5ewI9bPpxE7OmBax5qICpfT/mtaODhMwFpOklCBgE4d4x0EkkpZy1DzxExuw+fnrMQ17VGh6vir/iXh2h/8ArHOx1krbkfmrTtXQd2cPe4514dAlkZGSQlplORnoyiSY9jrbn2dzpI6XyUVYV3mDJdriJo83zlmzVtUl4x4fovdRBZ88Ikw4ffo+N8dF+jOUPcP/69ZR4RZHtt7UPEJ8rEhAJiAREAiIBkYBIQCTwyQiIItsn4/c7dbdgsXbg53/M/qz/w5+syCJGCGj0vt/c+df54c4A1UsXzlvaSAQLq63sGoD6h/6YhuRunv3aAcq+/XlW58ejkV0tw8fpN/6BTT1m7v7KF1lsnmbTjzfjzKugNMmAEJZeEhxjz9F2xmPW8e2HFhJzG5FNdXlbVGQrrLr7ush2ciF/84RgaaK9VvPenc+xbUhDzX2Pssh7iK//oJ/GlWUUJhnmBQPh2YTwyw0kp6RiGNrOL1uCLMjPjVrPRA13hs7ScqyNjCf/lNX5aRhvFNmmj/Ls/7nIkj95kOqsOK7bnzg5/O8/pMsqiGzVJBs110Q2IkEck8P0DU3i9Afw26boOn0eb/Fd3J87yc/+qY28h+rJSxLcbQWRU4JEEsIfMZKenYRzz1/yH457+G8PNJARo7lu4TPWxN/98hSJVat5qFawZOvnhd9/DdMzf8Ca0pTr9e7dyV/uGKWwfBX3LE7FEu3rENMX9vLij8ZoeHot+fI2Xt/djC95GaUZCegVQj0EWkT/WdJzSLL4aX1lJ+enrax6rJasVOP84TwcpO/AD/nbnkV8/e5qSpMdHNjZykhUZMu/IrI5Ofrvf8eFnMdZv2Qhqfrr48158nV+dMZPae066rPjr8XBC0xfYvem5+lN/z0erF1IquH6PY7Wn/HMNiVPff5uluZq6d61iz2HIyz/0vKbLNkuvfoMb3IvT6wVRLZxtu3YzHHZUr64rJgFsUoIjLDz9R0M69MoyohHK5MSCU3TdvIEnVTw1NoKFqWM8/p3DxIpLmXluoXE66+4tM71s2PvLtoiZTyydDFFll5efe0SMQuKqa9Ij4psnokL7H75VXqtZRTn5xCrCEf7V7BkDAXBkppOitWM+mq23PA0hzfsoLnbT35FHqmCy6UwJqK9EEGqspKZHo9q7OBHimzDJw6w+c0pSgVLtsrUa+6iA1u/wxvThaxafSuRTUHn1k1cvCKyZV0R2fBMca55Cy2SahpLi8iZO8izewdJzF/KPWWZxEYF0zC2/lNs/eFxYh5cRU1tHnFXROaJQ//K2316Ftbfz2JNHxte6yShpobGhhz012buHMd+8Spdikxq1i4jJ1bzPpHtXZp7FVTev4LKwsRr885vH+DIhpcYTSwjJhTg0tkxEorzWJBhQXYDNxQW0lITMbrOs+/ATqYTV9NYVUPGFZ0qOLib7x6FyoVVrDAPc2jXPtwLllBXU0HytUkeYejgz3htLIGahUXIzr/JSUU1y5eupCTuegIR94UNfPfdaRY2ruXunBCtW7Yyk1FHXV0NadeXKsaPPM8vBkzU1K1hWZbphtXXzdkN73GiL0jBFVExqs35HVxs2cZbvXqqqpezPv8KvVAvW//9CDP6bFY+WoLj6M/Z2i0hMX85i6zS6DyOZiUIBVCa4klOTiJw6V1+cipEYflqHlt8XeAbOPgyB3odpNY9QF1uIhLHBIODo9HEN17PLJe7B/BoUqlvqCV5YgubOwR30YdYU5hwJYO0g4sHD3Oo2UHB8npq8+wcOnCK0VAcuVlJ0bAAIdcE3af3MxlXT+Pye1joF0W236nNhdgYkYBIQCQgEhAJiAREAv+FCIgi23+hzr5tU8M+Lu39Ac+1WPn87z1IZbpxPii5rY8LUzJSkpNw7v0zvtN1D//flxpIj7qT+rm84zl+fiLIise/TmNWkKPP/gtHrcv43CMNZFsEV6gwntHzvP7c/+Wospanv/klyhQn+B9/0cKqr/8eqwuSUMulBCZP8JMXNjOY/ADffvjXILLd8yiLzBO8/Oy7eEuX8eCqRSRGXTjDOGdtOH0SYuJMjG75K34+Vc2j9wiuinoUkgADzW/y6uZWcp76M9YW3CyyRXz9vPuPz3Mpew0P3V1FhpD4QBLE1nWYX77RSVLDalZXZ2K+IUOhz+1gbi6MIcaAXBLC47Bx+d1/4UfOpXxjfSaXX32H0ZL13LtqEck6wcUT3JNjOCRqTBYjkYHt/OurF7EurKOuopAUowKffZL+Y5v413126h/9Ak/WL8ASFdlexfTMlz8gsv3FjlGKPkRkW/L0WhanTrH93b0MKkq5e0Ul2VbBEi9CyDPBsF2FVYhXprZx5Jd3IrK5OLDhID2uJFavKyU1QRfNOCkIcS+eMLB03d3U51mjB+6gc4DD72ykQ5rD8tUN5MTPu2IKv4hvitY9r/Fuj5V1d62hIjsmGqvLP3WZw2/8gOc6cvmTbz5OQ56Z8ebdbNl6mQWPPki94HYrl+AdP8/bz32P9vQv8kePLCdPI4hsW24Q2RTgaOPv/qGJtJWrWF+bT4xaTtDWwVtvbOGktJKn7qq6IrIdIFJc9tEiW2w/r/ywDU3BIpYtySNGcBd1j9G2522a7ek0NDayMM0UdSsMuyYYc8sxGEwY1PIrmRmjSgoDR3ezp22chJrl1C3OxKIWhJIA9tEJgnpzNINuuGfPR7iLhpjuPMaWl49jXHEXy5YUEqeSEJi9zI6f/gP7FY18/rH7KI+/2V20PEXFpa2/pMVjYXFDI/mJ5nmLsTsW2U6y5YctxH6IyFZSfz/V8Q6OvLaFTmUuDesbKUoUYh4GsF0+xoatXWgLq1nVUID1pmQAs7S98yZv7x8hY+393Ldyfp5Iwm76Tu1l245+MpetnI/JdqQDWUEtS2sLSdAJ6ngQx/gkPqUeg9mAZPQEew/sYiZxVVRkS79JZItERbb1GW6O7d1My3Q8NY0rqciORSUN45q4yHsbdjKbUseKpUW4z21ly5kAxbVrWLE4Fb1CQsA2xMltL/BvLUrWPfEED5XpOL9/A4eGTVQIiU5yrahlETzTl9i3YRujceWsWFHPAss1czlh9n+oyHahZRtvf4TIturxcuS9e3mneQRL/gruql6AWTCDCzmZsnuIyHRYDGpmz27ixyfDHy2ypetxe8LI1ToMygget52Lh/fQ0jlD9oq1VJm62LD3MorsVTy4tACLSoLf1sN7r2/mYLeeNY/fwxLLKV4/2IM8axX31Rdg0YB75Azvvfs2PYY6Vq+5h4W+m0W2GJkHlx+Uak00A6/4EwmIBEQCIgGRgEhAJCASEAl8VgmIIttntWd+K/UK457o5L13d9EXisWkFmLtyJB7J5mJLeeexgosw+/wjzvmyEyxEm/UoNSqsZ/ZzHtjZh7+8p+wYoEBf89+Xt/cSdBqQi+TIZHKUcgiDDa9Q39iDU995auUmabY+C9bmbTEYk00o1MqUQfH2LW3Df+iL/C/HyslRv8+d9HRY/zka++x6AffpDHNgqprCz9sc1FUex/VaXoCTc/yxfbF/P3nGyhIuG4ecnnbP7FlUEPdfU9QmqRjpm0PW05PotbMx0KSCDGMQhpSF5RQU5pBpGsDvzw6g1yXSJJZg0olxT1ynEPtQ9T9t7/i7kIhKPkNHRTxMX5mD5v3DyGJ0aEWrPckEvz2GULWEhoaKsix6lBEfVOFXxjH1GXaD55kzBsiIHiwyRUERs9hz72Hx5fmI+07zLvHJ5Br1fMCk0RK2CMhtayCsuJ0TBIXnUd2sef8HLpEK1adkoDbh9zZwzvnoXb9fTxRl41F3ctPn3gJ0589zV3lqZiu1vvyNv7s3RGKK9fwgOAuGrU8EtxF3+Pnz43Q8Md3U1liYvxcM0dP9eFGjVIetTdErggjT65i2eJMrAY7h17YxpkpK+s+t4TsNNM1S7aevc/xne5SnrmvjvJUKV37drPzaDeyxDiMCXlUVhWRqhrj0Pa99Hk1aNQq5IJ1TcDBbMBAcWU9lYXJUeuva7G4IkFsg2c5sP8Yg24NOp0ShUKJGi/uoXZe6i/g2998iGX5VkITnRzasYPTsxqMZiMapQJV2MPFg68yUvot/vSxVRRoxtiy7R2apMv4ysoScoXMhoFhdry4ix6fFHNKLAa1CnVkluNNbYwlruEP76+jNHWMl//XXiILK1h99yISDVfdRfvYumsbLVTyRGMZJfFOml/ZQvOwE0OyFXNiAdWlmWic3TQdOcN0UIZSJYxzCfKwD0V6OTWL8qLup9eGiyCz2XtpbWqjY8SNXKEUEmkikciRoqOgvpL89Hjo3sXGg8eRFT/CytLiaHD7678IAfsQre9t5dhgGLXRgl6tjGb17T32Nt0pD/L05x6iMt5Py57XeGtmIU+urKYqVcPMqc1sOtyJQ5VAnDGBwqoK8uPh8rF3OCapY0V5Cblz+/je7oH/n707j47yOtNF/3xDzZPmCSQhMRnJgA3YODaJhzhJp+2428gGGzI4ne4MjjunO/d0r15917r/3HVX33NPnz6nTzpTx1M8JLET23FsC4jtDI4Tx/EANmDEIAQI0Fylmqu+8a79VRUIDEggVIB4ai3FsVX1Db+9q0CP3r1fNCy5EX+xsg01xUq22IF38Ny//xE1d32ysFy0OJBDv/5X/GR/CMs+2oU17X6M7vojfv3GPsQlDwIiLHOKtBKwqxfimtUrsWROcd/BYzcUxVvPbsaW13rhXjwXTbUhyHkDtmUiHo9CblyOm25YifZgHDvffgvv9cZgq264VFERqkCyvGhftQIdC+fCM/AWfvlqN8YaP4Gbrrse80oh28FN+L9+Z2P18tX4i84ghnq34fdvvIfBvAs+n9eZq3Y+jqQ6B6uuW42r5ldBH92LN177A/YMW3AHAvB4VHhgwBjajmf7avCZu+/EPdfPRbr/fbz++js4klbh8/vg7EKnx5GQGrDi2tW4elE9fKVKRueeM3jvqc14u0/Hkr+4CSuX1BcqEbUkdv7xefykN4jV192K25eUKtn24+f/67cYC83HJzesRr01im1/fB3bD6UgeQJwy7bziwAj2ITFHcuxdF4lEu89g2+9Y6Lzmk/h3qurjkkf+NWj+NX+BJrXrMWaBh07t+3G7iNx2LAA2UYmmoDkn4NVH1uNjqY8/vTL3+KtPePwV1cg4HVDRRb73+rBUK4Zd9x3B9YsGMerr72NXUMSmmqrEPF7IOWGsHPbm8i3fQp33PYZLMu/ju/+ag+0+mtxzw2LYfT+Gq/1mViw7CO4pr3igvzpyJNSgAIUoAAFKEABClBgKgIM2aaidBk9xzY1JAZ6sX3nLuw5HINmSghWNmDBsqvROa8OAXsc29/5E3YeTEB1q/CG61HrTSGqK1iwbI2z4bnLTuHI3t14r2c3jo5mYcp+NCzoRIt8GFGEsfCqVZgTUBDftx1/3LoXMRHCqV7U1FTDyCeQi3Tg1qWNTlfHiSFBLnEIbz63F41/cT3aIn6oozvxxmEd9S0daK5wwzz4Gzx1uAl/fvU81IWOV4GM7fotPoi70bpkOZrCfshaDP379+KDD3pxNJaBIbsQaZyP5Us70N4QgcuIYvd72/De/jgkVYbHF0RNjRv52Bhqr74Zi2or4T2pmMLS4ujftxs7d+3F0WgWpupHbXM7rrxyMVpqRWdREVCVHjb07Ch639uKHb0DiGZ0WJIPFU2tWH7VUrSLLp5mAv29e7Drg14MxDLQ4Uakfj6uWtGBtgZRYSjDTI2gf2AYo7FxZHUJrmAN5rr24bu/7Mf8Fbei65pWVHhjePPJd+H92GosnlsBb2l15dguvLgrgfq5i9A5p6LYydVCWnQrfD2OtuuvwNzGMKRsHMOH9mJHz34cHktBNxWE61qwePkyLJ5TCb9L/AC9C4PpIBZdNQ9VpT3kbBPRva/j5bEmrOloxZyIC7nRPrz79jbsG4xDCyzAR65fhoUNAWSH+tCzqwd7+keR1iT4qxowf0knrpjXgAp/YbnuCXGRkUW0vxc7duxB33AMOduL2uYFuKIhj7cHArh+5WK01wahmDmM9e/Gu1t7cGg0CV3yoW7eFWgwdiJavRqrl8xHrZrEBz07cEBuw7XzG1Hj7CVmIH5IvG43BjQLqupFRVUVFCuDlG8erhGhTkUK7/5yH9AwBwuvaETQUwwCc1F8sKcH/ZiL5W1NaAhJSBzcgTfe3YWBpAa1uhPXX3sFmiMyYv292LV7Dw4OjSNrAMHKJixavhxXtNQh6BbNMybetY5kbAj7d+3C3r5BxDI6JHcETe1XYPnSdtRHfLBHd2NH3yFIdUuxoEnsY3fSB5elIT7Uh/e37sS+o8LNhaq5CzFHOYTx4EIs7+jA3ICFQ/u2YnumAcsXtKA54oKZHsD2t97FB4ejyFsRdF63Gp3NQST6t+OQ1Ir5cxpQk9+HV/fEEKqbj845lQiIJgRiQ/vYYex4/RACSxehtbUWgeI9pXp/i21jHjS2LcW8Gj9sLYGBA/uwq2cfDo8mocl+1M6dhyVLFmFeQyV8qjLh/SPuawxv/vS3eL/PQMuKWljZMQwOJWAqQdS2zMcVnQvQUhuGTzGRTozi4J7d2NN7GGPJHCw1hPqWhVi2dCHm1AQhJfqxd18P0qFFmN/SisriUlAz1oNf9tloaWpFZ4MfZj6N0cO9+KBnLw4OxZEzXahsbMGiJUuwYG41guLzyswjMXgIPTt7sPfIKFKmisqGeVg0R8a+MRfaFyzAstYqyGIOH9mPXbv2oG8ghqypIlLfjIVLlmBRcy1CnpPHX8PR93bjcNRCfed8zCl1ODbzGDq4E9uiHjS3LEBHXXGDN2sMO17fj4ynGouubkVEFWMxiL69PdjddxRjSR2qN4LGBUtw5RXtaKzwIHN0O/5wxEZ98yJc1XQ8oY3texv7ojlUzFuKeRELA3t34/1dfRiKp2FKKgLV4j3QgcWt9Qh7geTwQezYtgN7D48hBxfCtQ2odnug2AG0dc5H6xwPxvr34r0dvRhNGXB7/QhXio6yMUiV7ViwoANN5gG8sW8EZqgZy1trkDnwJt45aqF54XJcOTd80ly4jP6A5q1SgAIUoAAFKEABClz0AgzZLvohugAXaBnIJMcRT+Vh2oDqDaIiEoRHVDKJQqNMHLFEXjREhKx64XMSJxuqJ1AIk0RHPfHD5vg4UjnD6RzqC1Ug5DKhm4DL64NLlp0ug+PRBHLiJJICj9cHtyoiDrezXE6eWMoj6r9MDZl4Hq6IqMQQne9ySGs2VLfH6QYILYVxXUXIJ/79eEJh5FLImZKz1Mg5r7g+I4v4eAKZvAELMtyBECJBvxNeFe4xgXHxA7nTF8EFn98DxdQheQPwqKIT6MnjYsMyckiMJ5AWFTWSCl8ojHDAA1Wc86Sn27YBLZNCIpWFZoiN7xV4ghFEgp7iNR4/3rFr9IcRCfkK12iN4d03DqBy0QInGLItG4pbwvCbz+CRdw1c98nbceNCsZeZiXQ0AzkYgMelHL9uca0507HzOv+9sL+XpeeRSYsqHA9crkKwYes5JJMJpHM6TFs4hhAO++ERwYdkIZ/JwbBEGCkqrIr3atsw8mkkTReCXldhfGwd6WQSqXQOhuxDpCIEvwiTYCGXSjgWYn6IpWjhcLB4Xaee/7ahI5NMIJktnlvY+SWk84Df54a7GMrYhoZUIo5UVoMpjMU8VHLQZS98blE5ZyKXz0GDG36Py+lu6jwsDUkxP3QTtiTD7fHBLfaOggq/W9yPhUwyD7hc8HhcUI69zkAun4cGl1M558xDM4dEIomMeC+4AqgIB+B1KxDXlkklkMpoMKzC+8e5b9Hx9sSErYhgIp9OIZnKIG+IKiI3/KEwQn53oSurkUMur4s3GNyuD4eT4iC2aTjnTKazzpi5A2GE3AZMyQ23R8w9QM9nkbVU+DzuQidRMT7JJJKZLHRLQSAcQdCnwtKy0CQ3PC4VqvDKm1BU94TrF3NYRy6tQ/Z54BYddEt3kk8ha0pwuYvzWSxDNvJIJ5LOWFni/RMMIRTwOnPnQ283jOGPT/8GHwz4sfJTyzC31oV8ToctTIJhBEWF44TKUS2bRjKZRk5MMMkFbzCEsHNsCeIXC/l8HpYsrlFYFi7SNnMQQ+wWlZLF9cqWuMZUEqmM+GxU4PEHEQ4d/9woGefSSSTSYj5LcPlDiAQUaIbtVCH63IVA1vk8E++HTA66eP8EQggHxfuq8Bl04sOCns1DE5+fHlG9WQwdbQu6lnMs3eK9fOziDWTTmvPZ67wvhYVlQculig4WJEXMnxCCfvEZBZhaDmkxfdwe+Errs0XknM9AMy0oLvH5LMHIZZBKpZHVCp+dLp8foaCY08XxtcV7M+XMMd2S4PL6nYo2WfxZIt4T4kNezyGVSiGTNwFZgdvrhVuxnc9al8sLF7TC56gs3kcKzHyquFzUD38p0L4AfzTylBSgAAUoQAEKUIACFJhMgCHbZEL8PgUuRgErhR2/3oLX3+vFYN6LCl8hCMlJIVxx/U342KolqA95PlQFdjHeCq+JAmcvIEK2X2PngB+rb1uNJQuqi90wz/5IfAUFKEABClCAAhSgAAUoQIHzJcCQ7XxJ8jgUKKuAhczYYfTu78dIUgNsUTUE+GrnYMH8FtSEvMerq8p6XTwZBcohkMNQ3yDiWRW1c2tRES7uiVeOU/McFKAABShAAQpQgAIUoAAFTiMwnZBt9+7d6O7uxqpVqyCOU1dXB1VVnS9ZrJDr6ekRW7rDMAznS9M02LbtvKirqwsdHR3Oxvp8UIAC5yBgW7AsC5ZpOst6ARmKqhTCNUm0KOCDArNVwIZpWiJbdv6wOXlp+Wy9a94XBShAAQpQgAIUoAAFKHBxC0w3ZHvhhRewcuVKJz9jyHZxjzWvjgIUoAAFKEABClCAAhSgAAUoQAEKUGCGBKYTsu3atQtPPPEEPvKRj8Dn86GqqoqVbDM0TjwsBShAAQpQgAIUoAAFKEABClCAAhSgwEUsMN2Q7Uc/+hFuueUWpymbCNpcLheXi17E481LowAFKEABClCAAhSgAAUoQAEKUIACFJgBgemEbD09PXjqqadw6623OluriaCNIdsMDBIPSQEKUIACFKAABShAAQpQgAIUoAAFKHBxCzBku7jHh1dHAQpQgAIUoAAFKEABClCAAhSgAAUocAkIMGS7BAaJl0gBClCAAhSgAAUoQAEKUIACFKAABShwcQswZLu4x4dXRwEKUIACFKAABShAAQpQgAIUoAAFKHAJCDBkuwQGiZdIAQpQgAIUoAAFKEABClCAAhSgAAUocHELMGS7uMeHV0cBClCAAhSgAAUoQAEKUIACFKAABShwCQgwZLsEBomXSAEKUIACFKAABShAAQpQgAIUoAAFKHBxCzBku7jHh1dHAQpQgAIUoAAFKEABClCAAhSgAAUocAkITDdke/rpp3HrrbdCURS43W6oqup8ybIMqaenxxYGhmE4X5qmwbZtdHd3o6urCx0dHc4L+aAABShAAQpQgAIUoAAFKEABClCAAhSgwKUsMJ2Q7YMPPsAjjzyCNWvWOKGaCNnq6urg9XoZsl3Kk4LXTgEKUIACFKAABShAAQpQgAIUoAAFKHB2AtMJ2Xbt2oXHHnsMN954o1O9Njo6LL4B7AAAIABJREFUitbWVlRWVkKSJFaynd1Q8NkUoAAFKEABClCAAhSgAAUoQAEKUIACl6rAdEK23bt34/nnn8enP/1peDwebN++3alkq62tZch2qU4IXjcFKEABClCAAhSgAAUoQAEKUIACFKDA2QtMJ2Tbs2cPXnzxRdx+++3OEtGtW7eiqqqKIdvZDwNfQQEKUIACFKAABShAAQpQgAIUoAAFKHApC5yvkE1Usm3bto0h26U8GXjtFKAABShAAQpQgAIUoAAFKEABClCAAucmwJDt3Nz4KgpQgAIUoAAFKEABClCAAhSgAAUoQAEKHBM415BtxYoV2Lt3L1566SXcdtttzp5srGTjxKIABShAAQpQgAIUoAAFKEABClCAAhS4LAWmE7KJ7qLPPfcc7r77boZsl+Xs4U1TgAIUoAAFKEABClCAAhSgAAUoQAEKOALnGrKtXLnS6Sb605/+FJ/73OfgdrtZycY5RQEKUIACFKAABShAAQpQgAIUoAAFKHB5CpxryCaWi+7evRvPP/887rzzTlayXZ7Th3dNAQpQgAIUoAAFKEABClCAAhSgAAUoIASmE7JxTzbOIQpQgAIUoAAFKEABClCAAhSgAAUoQAEKTCNkE8tF9+zZgxdffBG33347K9k4myhAAQpQgAIUoAAFKEABClCAAhSgAAUuX4FzrWQTIZtYLvqLX/ziWHfR999/HzU1NaitrYUkSZB6enpsQWsYhvOl6zosy0J3dze6urrQ0dEBRVEuX33eOQUoQAEKUIACFKAABShAAQpQgAIUoMCsEJhOyPbBBx/g4Ycfxg033ABVVZFIJNDW1oaqqqpCyLZz507btu1jAZumaU7ItmXLFqclaWdnJ0O2WTGNeBMUoAAFKEABClCAAhSgAAUoQAEKUODyFphuyPbII49gzZo1kGXZCdrq6urg9/udf5e2bt3qhGyigk0EbOKfoqLtlVdewcaNGxmyXd5zj3dPAQpQgAIUoAAFKEABClCAAhSgAAVmjcB0Qraenh488cQTuPnmm51QzeVyIRQKwe12F0K2HTt2HFsuKgI28WWaplPJtm7dOi4XnTXTiDdCAQpQgAIUoAAFKEABClCAAhSgAAUub4HzEbLddNNNzqrPD4Vsp9uTbdOmTVi7di1Dtst77vHuKUABClCAAhSgAAUoQAEKUIACFKDArBEoa8gmloyK5aNsfDBr5g9vhAIUoAAFKEABClCAAhSgAAUoQAEKUAAAQzZOAwpQgAIUoAAFKEABClCAAhSgAAUoQAEKTFOg/CEbbDz/44ewbsMXceXVq6Ao6jRvgS+nAAUoQAEKUIACFKAABShAAQpQgAIUoMCFFShzyGYCGMEPH3wSn//iA1i5aiUUVbmwAjw7BShAAQpQgAIUoAAFKEABClCAAhSgAAWmKVDmkE2HbafwzDMv4Z57Podlyzqdjgl8UIACFKAABShAAQpQgAIUoAAFKEABClDgUhYoc8imwbJsbN7M7qKX8qThtVOAAhSgAAUoQAEKUIACFKAABShAAQqcKFD2kM22LHRv3oKutXeio6ODlWyckRSgAAUoQAEKUIACFKAABShAAQpQgAKXvED5QzZbwkvPPomuezaic+nVDNku+SnEG6AABShAAQpQgAIUoAAFKEABClCAAhQob8imm0B+EI8+/Dg+/+W/w6pVorso92TjNKQABShAAQpQgAIUoAAFKEABClCAAhS4tAXKG7KZgDL4Ov6f//kIHvg//xc+uuY6qKp6aQvy6ilAAQpQgAIUoAAFKEABClCAAhSgAAUue4HyhmyGCcQP4ZEnnsIXvvpNrFq5gpVsl/0UJAAFKEABClCAAhSgAAUoQAEKUIACFLj0BcobsmkabMvES93d6Oq6C52dnQzZLv05xDugAAUoQAEKUIACFKAABShAAQpQgAKXvUBZQzZd12FZFjZt2oS1a9eyu+hlP/0IQAEKUIACFKAABShAAQpQgAIUoAAFZofAjIZsO3bssAWTCNcMw4CmaTBNE1u2bMH69esZss2OOcS7oAAFKEABClCAAhSgAAUoQAEKUIACl73AjIZs27Zts0XlmgjZxFcpZHv55ZexceNGLhe97KcfAShAAQpQgAIUoAAFKEABClCAAhSgwOwQmNGQbefOnbZt204VWyloE6Hb5s2bsW7dOlayzY45xLugAAUoQAEKUIACFKAABShAAQpQgAKXvcCMhmw9PT3OclERspWCNu7JdtnPOQJQgAIUoAAFKEABClCAAhSgAAUoQIFZJ1DWkE0sFxWVbd1Od9EuVrLNuunEG6IABShAAQpQgAIUoAAFKEABClCAApenAEO2y3PcedcUoAAFKEABClCAAhSgAAUoQAEKUIAC51Gg/CEbLDz35ENY/9m/wtKrV0FR1PN4OzwUBShAAQpQgAIUoAAFKEABClCAAhSgAAXKL1DmkM0AEMUPH3wMn//iA1i5ahUUVSn/XfOMFKAABShAAQpQgAIUoAAFKEABClCAAhQ4jwJlDtl02HYSP/vZS7jnns9j+fJOKApDtvM4njwUBShAAQpQgAIUoAAFKEABClCAAhSgwAUQKHPIpsGybGzevAlr165l44MLMOA8JQUoQAEKUIACFKAABShAAQpQgAIUoMD5Fyh7yGZbFro3b0HX2jsZsp3/8eQRKUABClCAAhSgAAUoQAEKUIACFKAABS6AQPlDNlvCi88+ibvWb0Tnsqu5XPQCDDpPSQEKUIACFKAABShAAQpQgAIUoAAFKHB+BcobsukmkB/Eow8/ji98+e8KjQ+4J9v5HVEejQIUoAAFKEABClCAAhSgAAUoQAEKUKDsAuUN2UxAHvw9/uXff4gH/vnfsOaG1VBVtew3zRNSgAIUoAAFKEABClCAAhSgAAUoQAEKUOB8CpQ3ZDMsSON9ePDxH+OL9/8DVq1cyUq28zmaPBYFKEABClCAAhSgAAUoQAEKUIACFKDABREob8imaXAaH2zqRlfXXWx8cEGGnCelAAUoQAEKUIACFKAABShAAQpQgAIUON8C5Q/ZbBubNm3C2rVrGbKd79Hk8ShAAQpQgAIUoAAFKEABClCAAhSgAAUuiMCMhmw7duywbduGYRjQdR2apsGyLGzZsgXr169nyHZBhpwnpQAFKEABClCAAhSgAAUoQAEKUIACFDjfAjMasm3bts0WoZoI2UTAJr5M08TLL7+MjRs3orOzk3uyne8R5fEoQAEKUIACFKAABShAAQpQgAIUoAAFyi4woyHbzp07T1vJtm7dOlaylX24eUIKUIACFKAABShAAQpQgAIUoAAFKECBmRCY0ZCtp6fHFhctKtlK1Wxi+Sj3ZJuJoeQxKUABClCAAhSgAAUoQAEKUIACFKAABS6UwAUJ2bq7RXfRLlayXahR53kpQAEKUIACFKAABShAAQpQgAIUoAAFzqvAhQnZXnoJXXeJkI17sp3X0eTBKEABClCAAhSgAAUoQAEKUIACFKAABS6IQPlDNpj4+Y8ewbqNf4WlV69i44MLMuw8KQUoQAEKUIACFKAABShAAQpQgAIUoMD5FChzyGYAiOKxBx/H5774AFauWglFVc7n/fBYFKAABShAAQpQgAIUoAAFKEABClCAAhQou0CZQzYdtp3Cz372Eu6593NYvozLRcs+4jwhBShAAQpQgAIUoAAFKEABClCAAhSgwHkXKHPIpsGybGzevAlr165l44PzPpw8IAUoQAEKUIACFKAABShAAQpQgAIUoMCFECh7yGZbFro3b0HX2jsZsl2IEec5KUABClCAAhSgAAUoQAEKUIACFKAABc67QPlDNlvCi888gbvu2YjOZSvY+OC8DykPSAEKUIACFKAABShAAQpQgAIUoAAFKFBugfKGbLoJ5AbwyMOP4wtf/nusuobdRcs94DwfBShAAQpQgAIUoAAFKEABClCAAhSgwPkXKG/IZgLy4O/xL//+Q3z9n/8NH71hNVRVPf93xSNSgAIUoAAFKEABClCAAhSgAAUoQAEKUKCMAuUN2QwTUvwgHn7iKXzhq9/EqpUruVy0jIPNU1GAAhSgAAUoQAEKUIACFKAABShAAQrMjEB5QzZNg23b6O7uRldXFxsfzMyY8qgUoAAFKEABClDg0hGwbRiWhbRuIm8DUunKJQk+VUFAlY//t0vnrnilFKAABShAAQpchgIXJGTbtGkT1q5dy5DtMpxwvGUKUIACFKCAELAtE6ZpwbIm95BkCYosQ5YlQDoWwUz+QudENizLcs5l28dfIkkSFEWGrMhTO86xZ9kQF63pJlKGhbRlwyh+T1yeT5YRVBV4VaVwvVN9WBYMw0TGMJG0bGjFsEmRJOd44ktVJIjrnvbDtmCZFkzLPsHkjMeVJMdKmJ2HKzjxVJaB4XgSvx5OYkfWgstxswHVjWtqI/hkjR/CobwPG7ZVcpr6mSUxT4XT2Yz91A/PZ1KAAhSgAAUocJELzGjItn37dltUrhmGAV3XnS/TNPHLX/4S69atQ2dnJ5eLXuQThJdHAQpQgAIUmAmBfCqJD2Jp9IvSpUkekqLA53Eh6FZR7XGh0etCQFWmlLfZWh6HxlPoSWnIWYUqKXFGVVHRFA5gQcSHkDqVAMeGZRiIZvM4mM7hSCqHwxkDg4aNbPGYLgmodqmY4/OgPuBBvc+NOT43Ii75NOGYDdswMZ7L40hGw0Aqi8MZHf2GhYQFiPjPq8ho9LjREvSg0e9Bi9+DKo8CeRqhk53P4eB4CrtTOnITK8fOMA6SrKClIoiOKj9ckw3Y2X7f0LFveBTf2T+KzWkLXufebMDtxbrWOvwfrRXF4O1sDzyN59s2spk0dkdTOJC3nbGY7GFBQtDjweLqAJr97smezu9TgAIUoAAFKDALBWY0ZNu2bZsTsolwTdM050uEbK+88go2bNjAkG0WTijeEgUoQAEKUGAqAomhYTx0cAwvZ6ZUygaXIsOnymj2ebAsHMDK6gDaAm74zliJZiExHscLB0fxfExDAoXgSoRssqxgaXUl7m2pwvLQJLGRbSGTy2FfNIHfjaXxTkrHoGYgaVgQl3+skk2EYk4lm4xgMWy7tiqMj9aF0OpTcUJxk2UilcuhN5bCn6JpbE3pOKoZSOiikg3QUAgEVUlCQJERcqlo8LqxvCKA66pDuCLsQUidSvTz4dHQE0lsOjSMH4/lELUAZQoZo6y48Gdza/DFeVUITOH5U5kDx55j6Ng7PIr/3TeK7pQNb6mSze3BhtY6/GPLBQjZLAuDI2P4Ud8INmdtTCWHNWwJc0IBfL6tFjdX+8+KgE+mAAUoQAEKUGB2CMxoyLZz507n19MiZBPVbKWQbcuWLU4lW0dHByvZZsc84l1QgAIUoAAFzkpg/Ogg/vv+UTwzlZDNLgRjItvxyRJq3G5cWRHE7XMqsLrSh+DpgjY9h/eOjuD7B+N4LWtBF6tNi1dp2UBrMIi/bq/DZ+qD8J8ur3ICtgzeGYji+cEU3kobGLUA0zmW5ARnpWOKaxS/XCz8E3BJMlbXVuJv2mtxTdh9PGSzTESTKfxhKIYtoxnsyBgYMwGteCyxILNUqCaOI44orlcEbhUuFZ2RID7ZUIE11X7Ue5SzchdPTkfH8ePeITwUy2HUlqYcsomqsv86vxrBGQrZvtU3ik0nhWz3XKCQTSxn3n9kBN/ZN4yfa2IsJ2c2bGBeKIT/srAOn6kNTP4CPoMCFKAABShAgVknMKMhW09PjxOyiYCtFLKJv3xyT7ZZN494QxSgAAUoQIGzEogfHcS/9o3i55kTl4uW/m3if52YbzghlgiwFAUrqytwX2s1Vld44PnQHlgW0ok4XugbwSPDOfTbJwZilm3Do7rwycYa/FVrJRb51VNev2XksWdwDD88GMPLaRMZUQVXTMDEtYjHiddauFpJ/FdZxW1zavC1tmq0epVCGGeZiCWSePVoFM+MZNCTt5AXzxd7npWOVQwVSxckTucsoBT7ywFwyzIWBAP4yznV+FR9ELXus6losxAdjeFHvSP4UVzDuNibrngiJxw8zSgqigt3tdTim5dJyGaZGnYdHsZ3e6N4xZCOhWynmp8FMhuikq01FMQ3Ftbj9hpWsp3VBwKfTAEKUIACFJglAhckZGN30Vkye3gbFKAABShAgXMUOFXIJgKkiCJjjks+tiRRBEsxwzph7zOnmYEImxQ3ulpq8YWWCjR7iiFW6XqMPHYPjeKhA+NOOKZJou5swsO2YULCwnAIf9NWh0/U+uE9OauyLaTTCby0fxgPD+VwcELVl9iIf1HAi6vCXlSIc4tmCHkNw+k8erIGDugWagJBfKm9HnfU+50KPMBCLpvBG/2jePRICu/qFsQ+XqUtyMQ/KxQZ7V4XmlwyFMvCUN7AXs3E2ITgTZgokowrIiF8tqUWt9T6EZxyQZuBoZExPNE7hp8mDCSLLuJ+Gl0yGhUnHvzQQ1JcuLGpGutaKuGfQlXXyQcobB+iYTydw2DWQMK24ZYV1Pm9qPfKODwWxdQr2QoYtm0hp+UxlspjOG8i7QSgMqo9HjQFPQi4C0t0z+FyYZlZvNc/hO/sS+B1W4KIYEvzs8Ulwyd9OJAU86k+EMDa1hpcX+U7x3cGX0YBClCAAhSgwKUscGFCtpdeRNddd6Gjg40PLuXJw2unAAUoQAEKnKvAh0M20VFTxtWVQdxVH8S84jJI2wISuoZd0SReiWXRqwN2MTgR3TGvrK7C19trcUOl21lOWXhYyKZTePnAMH4wmME+s7AkUnxXZFEiRBKBiWnbCLjcuGNOIahr8Z6UVFkmhsZG8f3eUTwTN2HIotrMhmnLWFoVwsa5lVgd8SIkGhtYFnRdNEbQcDCTw454Di6PHzfPqcJ8fyHssU0d+4dG8eiBKLpTJnLF5abielyygqsqArilOoAr/G7UqhJk20JU07FrPIXfjqXxbtZEuliRJyrxXIqKj9RW4W/mVWFFeKob7Ws4ODyKH+6L4YWkiUyxAjDg8eC2ujBur/QcC9lOqNCTZNT4vZgb9DiB05QftgVNy6MvmsKbsSx60nmMaCYy4vplBZVeNxYH3Ki1NLw8lsKv0laxKlE0PvDgVMtFLVNHLJnGtmgGW9N5DGZ0RHXhKSoCZYRdLqdJxKKwH6uqAmjxu+A+y26fppnGHw+KkC2FraLaT4SEsoLlFUHcWx9Es1vMhMLj+D8leFUVTUEvajxnpTRlTj6RAhSgAAUoQIGLW6D8IRsMPPfkI1j/2S9h6dWruCfbxT0/eHUUoAAFKECBGRE4VciWs2Xc0liNb7RXozPgLoQXzhpGA6Pj4/jp/jE8HctjGIUljqI6yu8N4P75dVjfGCxWi4n0TMfBkTE82hfFC0kDGbEU07ZR6XFjsSwhmtewW3TVdCriZCyrCuMr7XW4odIL98SyJ9PEwYFh/M8Do+jOAB7ne2JZoIJPNFXj6+3VWOg0NDixVso2DSSyGvJQEPG54BF7xjndKpPY1DeMBwcy6BPVUSJ4s22n0+m11RFsbKnEqrAXfkV0Iy0lOIU94d47GsVPjibx+1whnBPfFnuANQT8+GJbHe6sDyE0lWo2O+dU+D28bxyvpC3kiuFTXSCAv26rx8bGwjLHQnD04Rqws6oKE5WAmTTeHYjhhaEU3sqaGLMKIenEh6jeq1clxAwTA0apEcOpQjYbel7D3tFxbBmK43eJPA7pcJbbTlzqKtniGGLvPhdWVYVwe2MFVlb64J9Kh4fi3Rt6Er85MIRv9+WwW4Izf2xFxccbq/F3bdVo9xWw7dPUyZ2V04y8w3hQClCAAhSgAAUuhECZQzbRf2sMjz30JD5/39exYtVKKOpU/kZ4IWh4TgpQgAIUoAAFZkrgdCGbCDFEyNYRmFiZZcPI5/D73kH8x9EEtltyYY8s24ahePDlBfX40twwwk4DBBtaLoM/HBzG944k8Z5RqGITjQNW1VTg7oCMbaPjeCZtwXD+u42Ix4u7m2uxYW4EDRP3NzNNHB4ewbf2j+IXKQuKLMItEcxJaPX78On6MK6r9DtVS6L5QlBVnEBNPlXVlNOtcgTfF80ekias4jJNEZSJJauiAcMnanzHg8IT4C3kMkm8enAUjwxksNsoBFUioPOqLnxikn3lTjiUmcX7R0fwg744fpcV1VmFveAa/H6sbazAjRUu2CKUlBW4FRkRVUHErcJ1lpVgYmxyuQzePjKKJ44k8ae85YSDYizEdZu2qCYstLMQIaW4BjGkx/PKk0M2wNA07BmO4Sf9MfwypSMhtr1zKhILrxUhqDi2szRYkgo+soprqiPY0FKN1ZWeYufSyWa1DT2bwJa+QfzHYQ39ogqyWDl4fU0EdzUEUScmoCRDVRSnw22lS0XApZzYQXay0/D7FKAABShAAQrMOoEyh2w6bDuFZ57txj3rP4tly7hcdNbNKN4QBShAAQpQYAoC5xKy/a53AP9xNImdZwrZxBLPWAw/3j+Cn8Z0xIpVbC7VjXUtdbivVsGf+kfw/YEMDoiAx9mbTcZ1tZX4Wnuts+xSVJg5D9vCeHwcT/UO47FRDVG5sDeX6PYp2xKq3SqafC7UuVXM9aiY5/eiMeBBtceFOo+KiAhdiuGUWCq6q38I3+qL4td6YSN9p5GBpOLP51Tj623VmOdTT79/mK3j4MAoHtwfxYsZE7pIo8S1SzKuqqrAA+01TiXepA8tizeODOO7hxJ4Ny/SqUJVnE9R0OhRUaUW9mSTZRkBVUG734urKoJYEvGg3qM64dVUHqJxQN+QqCYcwwspC5pcqD4UoaZY1lvtUlHtkmGaBkbzJmIidCuGbUX8E5aLqraJgbEYnj4wiqfjOmJifzwU9qarcrswz+dCowqYhoHerI4DYkmqqPgTDS4UF25pqMKX5lVjcXHp7pnvwYaWjOOZ/YP41pCOeDFkU2TZGfMGt1KoapQkqLKMKtHxNeTH8sog2oIuhF38BfJU5gifQwEKUIACFJiNAmUO2TRYlo3Nmzdh7dq16Ojo4HLR2TireE8UoAAFKECBSQROF7J9orEaf9tejSUTKtlEQDUYG8dP+8bwTEzDyISKKJ/Hj/vn1+OeJrFcVFQ75fBO/zC+dyiBN3WxET6cv3ssqIjgq6JarEpB35FhfLsvhpfzhaWJYm+3Wp8fG+fV4e6mICrVUgcE2znetiMjePhQHL/L2c6+bE6EUmy+4OyNJklOJVup6qvR60aHE7oEsDjkRcQlw7KyeKdvCN8+kMCfShvp2zZ8Lg/uba3DF5sjqHKdqUuojVw0hkf3D+HBmF5cMmpDsyQsqgjjbxfU4tZqv1PZdcZHNoNXRNh3JIU9euH+S51LC9Vlzs05/ysiPxEUNvu9EBVcf94QwYKga/JGAmJpbDaJzX1D+N6RDA6iUHkoQkW3ojo2t9YEsDCgOhWKO8eSeHk87+y3Zx1rVFCqZKvHP7ZEYGlp/O7gEL7fn8YOS1TEFSoKWwJ+3NFYiWsjHlQogGXo6I0lsGkwid9nTORERZtlo84fwH1tdVjvzJNJgkLbRmZ8HI/tH8S3x4xjewCKcFVURIqvUl9Zp4JOlp2lqYvDfnyivgI31gRQ5WbQNtlU5PcpQAEKUIACs1Gg7CGbbVno3rwZXQzZZuN84j1RgAIUoAAFpiRwusYHYvP/z9SF0FQMKUSIlTE09EaTeC2WQ69xPIgxROODqio8ML/Y+AA2xuMxPNU7gsfHNESLVWySrOK2ObX4SlsV5nkkJOMx/GT/CB4X1WmikkvstyUpuLG+Gl9rq0FnsNCooJA3WUim03hzIIrnB8W+YgbidmE5YqlzpdNIQYRuxU3kROhS4VKxIOTDx+sqcXOtWF6Yx5/6hvCdA0m8PSFkq/D48PnWetw7N4TwsRK6UxPa8Rh+2DeM74xqyBSXSOoWMD8Swv0L6vCpGv/kTQnSKXQfHMK/D6Sx3yhU1E18iEI1p0iruOddIXQD6r1efKapGuvnVmLOh9qwnnS9loXRaBQP9Q7h8XHTSTpFfZxhS1gUCeELLdW4qcqHShE+mgaG4kl0Hx7D0yM59Bf3qnNiLLcIIOvxDy1hJMdjeLJ3CD+MGsiK49k2JFnBjTURfHlOBK2eUiMCG+Ivt68djeHxsTx6HWvxXBdum1uDv1tYjQZnWfEZHraNxFgUD+4bxPfi1vHKxuJLJho5U8RZ/lpo5HBlJIQNLTW4pTYAP3O2KX0W8EkUoAAFKECB2SRQ/pDNBl742RO4+97PonPZClayzabZxHuhAAUoQAEKTFHgwyFboYpK7KtW51LgFZVPTngFZCwLccNEyrRhFJcUilAr4PLg7pY6bJgbRpNHhmXksOvwKL5zYBy/0Y5XsTUFg/irtnr8Rb0fAaVQ7fbuoWF8W1S7GXCCJhGSNASC+JLTREAEJMfTJ9sykcnmsGc8hbdiaexM5LAna2LAtKE5gVQhmTqWyxWr3ESFW1swiI3zavHpGhk9B4edSrY3J1ayub3YICrZ5oad0OlMD01UsvUN4QdRDdli8wMRsi2sCOGBBXX4xBQq2ax0Gr/vH8ZPRjIYMEtNBgpnzZs2xk3L2etM3JfYK60UtomlkfOCBZ87GgKFar7TPMQvVA8NjOK7+wfxXFZymkmIIEpWXPhUsVLxeCdXG6am4f2jw/iPg+P4Xf54g4lSyPaPzSEcHRTHG8Zz2cJ4OQ0jZAWL/R5c5S8s3zzWrME2MZTR8E5Gx1Gr0GDCtCWsaajG3y+qx5LJQkLbRnwshp/3DeEXGdEa4/hDVPulDQvjlo20CNiK81FUudkiF1RU3FhXja+2V+OKADuMTvHjgE+jAAUoQAEKzBqB8oZsugnkjuChBx/HfV/5JlZdcw1UNj6YNZOJN0IBClCAAhSYqsCpQjbxWhGenPAoLWEUHR6L+4GJ53hkFR+rq8TnWquwNOR2gpxUIoZn+0bx8HAOw1JhWacIz+q8PqyqCqDFKzvLI0VyN55M483Pz4G3AAAgAElEQVTxLPYVu1k655VV/FlTDb5W7B55QpGXaLJgmkjl8xhI5Zx9v47kdUQzeQxmNPTmTBy1CuGUeBROY0OWFNzSVIuviiWPIyP41oEoflOsIHP2ZJNVfKa5Fg/Mq0Kz50zRlYHhoTE81DuKn6VM5IsVeDpkdFRF8F/m1+LGKezJZmk6hlIZHMjqyBar4UremmkjYVoYzeWwI5rG1oyBeClEcposuNHVWouvtVej4gwrLm3Twv6BEXxn3xBe1AohWyEUFQ0m6vDXrScFioaOvUOj+FbfKDalRbMCJ9o7Xsk2N4QD4ni9Q+jW5EJoVzQWgdvJUZZjD0CzANFyq3g0XFNbjW8sbMDVQfnMS15tG/lcDofiGRwWnSkmjKmYT2lDhJEGBlIZvB3NoscsPKFQ0SZhQSSEBxbV4+NVvskrC6f6huHzKEABClCAAhS4JATKG7KJFQODr+Nf/v0xPPDP/4Y1N6yGqvK3fJfETOFFUoACFKAABc6jwJlCttISxZPDNpG9OJvme9y4vjqC2xsrsCzigU8R+25p2N0/jB8cGsfmrO10qSyFK6ISSVSVTdyKSwQiug2IfKSUF4kApTUUxlfa63Bbre94R02xnPSk8MwQoZthIJ3TMJbT0Z/VsHM8hd/HctijWzCLVWCiEm9xRQXub6tFhxHH9/aP4Lm0WJ4qzltYQtlRGcFX2mpxU5UX7tPsF2bn0njt0DC+fySFHbpomFDonqkqKj5WX4Mvz6vC0uDkf6cSr3HCPScVOnFAxb+KO9VyWfzpyAgeOZLCu7qwLKRaonLsk3NqcP/8Osyb2Pz1pHnhhGxHR/Dd3iG8MCFk86oerG2uxVdbK1A9sYuroWPP4Aj+d98YtmROEbI1h9DvhGzD+EVeKjQdKD4CsoRwsUPqydPz2LJX574kLKuqxOfn16NzspCttFTWsTqVkdjnz0QiEccLfSN4MGYgWZxHYgnznKAfX5rfiL+sCzj7BPJBAQpQgAIUoMDlI1DekM0wgcQhPPrEU/jCV76JlSu5XPTymWq8UwpQgAIUoMBxgVOFbCLPEGGY2Jj+hO3JRFWaJKHOpWJJyIellUFcVeFHs99VDKUK3SB/tn8Yj4/kcUgUpRV6Ezg5UikiOykvcRZcFptEHlsWqSgu3Nlc64RWTU4QZCGn5TGWNmApblT5XU6oV6qqEydxzmGZGImN47kDY3gqmscgCvcgvtcaCOP+9lrcFMzjF73DeGgojyOiM2UxzPGqLtxUV4kNzZXoCLrgnbhnmKiO0vLYNxzF4/3j2JI2CxVoxSWuNV5fsWFD2OkMOunDNpDM60gbMvxuFUGXfPxeSi/Wc3h/YATfPTCO34mTieDPCdlkfLyx1tn/bb7n9GcSy0WPDI7ie71D+GkWx5aL2pIIBCvxjQU1WOx3FZdh2tBzObzdP4zv9MfxplEK0SZUsjWHMDoyhu/3DuEnKXEdOLaP3jJnD78gqo81qyhdlxj8Yr1bsQKy0uvFgrDYC24yJxuWqSOeM5CDC5VexWlucGJjVRtGSjR3GMB/G9QQmxCyNQb8+GJ7I9Y2BBBgyDbplOQTKEABClCAArNJoLwhm6Y5vz3t3rSJjQ9m0yzivVCAAhSgAAXOUuBUjQ90W8YVYT8+WePHXBFwOamYBCgKFNG9U5HR4veg3ueC54QgSsfBw8P4jwMxvCw6gBavxalgc7pknv4hKtnEEk9R2VVcSYorip1Ib6n2QrEMHI5G8cKRBPZZbiyr9GNpxIdajwq/LMFT7DZqWCaGk0l0HxrDs1HtWMgmKtmWRCrx9fl1+FiFhV1HRvCfB+P4Vc46vp+XDVS4XVhRGcTH60LoCHqcoFESAV8+jwPRJF4dSeH3aQNRS+wDVtzjTFKwqroCX26vwbUVnjPuk1YSsLIZ/GkwilfjJqqDPqyo9Dv3Iu7D7VTHWUik03hjIIqnRrLoNYsVgDbgUlTc0VyLr8+vQd2ZVrZaFmKxGJ7YP4RHogbyxUozYVHv9+Ev51ThttqAEwpapomj43F0H47hpbiO0WLn2NJy0XtaRXfRMHLpOH6+fwg/GNQwIkJYUY0nSZgfCuKeuaKRghdVqlxcImwhls3hcFqDy+tDe4Uf4Ql77E06VYVBPI5fHhnHNtOFlZV+LA77EFJlp4pO3HreMjAci+OF/hieTVvQnfljw7AktIaCuH9hPT5d4/9QY4lJz80nUIACFKAABShwSQuUNWTTdb0QsnV3Yy27i17SE4cXTwEKUIACFJiOwKlCtpwt45aGKnyjrQqdfrW4VM/ZjA2SfPqSIDOXwObeYfznQBa9xX3GxAb1lW4VSwNuNLlkSCeXsYmN/UU30ryG7RkdR4xCeCUeftWNdS11uK+1AhEziz+JJgn9CWwzJDR7XWgNeNDkUdGgyqh2KfABSOo6ejM5vJvIo0+zoDvLRUWVm4KbG2pwf3sNlvglJJMJbDo4gseGsthviYo0yanoEnuWeRUF8/wezPO7ECl20ExqGvozGg7kTSQLa0ydCi0LEuYG/Li3pRZ31AdPXH55uoGxTYyMxfDj/aN4elyD6nahPeBBrVtBpSo7yy5NUYWWzWNfqnAfuWPXB9T6/PhCex02zAnhDIVszvXlc2n89sAQvnc4jV3FjqFCQ4aMOX4vrol4Mc8lQTcM7EtmsTWtY8gsjEFhGAqVbIWQLQLJzOE9EVD2jeM10dSi6CM6erYFfbihwocOrwIvxJ5pBvalstiZNhEMBnHH3EqsrvCd0MziTHPXNnLYcXgE3+4bdyrrWnxutPjdqHLJqFJkeMS80Q0czuaxO6VjoDjnSnvwraqpxN8uqMWKkIh4+aAABShAAQpQ4HISmNGQbceOHbaz54muH/syTRNbtmzB+vXr0dnZye6il9Ns471SgAIUoAAFigKnC9k+3liNb7RXoyNwhk2/TlA0MDQ0iu/tj+KFlImck8+IPc8UrKgKY2NTBEv8py67km0LY6kUfnFkHJviurPJv3imyOOuqq7C/W3VWGAl8ZP9o3gqpiNW3ORNVGSJiiZRHRWQZadaKVfsOJkRFU3OHmY2TEho9Ptxn+hY2hBESOwdZ+o4GhvHC4eieD6axyGnhK4QtBU2zi9URLmLO8pp4t+KTR9KzxEBW4PPizvmVKOrKYxm7+R7sYm7MnJZvHl4GP95OIl38jbMYkMCcc++4jJdy7KRtFHo4irOWwwARaOJj9ZX4W/aanDlVPZ+swwMjEbxk74xPC1sS8tni/vBeSQJERkwi+cT4ybOVepoejxkq8M/tlTABRuxZBybD47gieEc+kxAKgZtha60CupV0RTBRs60MKZbiImcTlWxuiaCDc1VWF3hdSoEz/ywkBwfd5YePzSmIyau11l2XBgTUb0oriVjAVlxoGIlY2GfOwmNPh/WtdTi7qYwqiZdlsqPAwpQgAIUoAAFZpvAjIZs27ZtOxayaZoG8SVCtldeeQUbNmxgyDbbZhPvhwIUoAAFKDBFgfMWsuVTeLlvGN8/mna6PIoIRTQwiHi8uKu5FhvmRtA4cZP9E67PRj6TxqsHhvD9gTT2mKV91GyE3T58rqUaN6t5PH1oFM+mbGTFPmqlSqtiWFTY861wXtGzUuRroqJJsiXU+7y4bU4VupoiaPWqxT29bJimjsOxBH4twj3RnVK3IcK0UqhVKrorHbdQvCZCO7G/mYy2oB+fbKzAn9eH0eJTi3ubTQZvIhWP44XeEfxgJId+qbA81AnuJuxfd8IedSiEfj5FwYrKsLMsc02NH94p7TNmQ9fy6BmK4anDMbyaNDBeDNFKwd3E4kLRUdQrlmHaQL649LJQyVYM2WQ4+6QdHU/glf4YXoyKBhM2NGe/voLPxIYZhf6hNiwLaA4G8Lm2WvxlQ2jyZaNW3ulk+p97Y3hOXEzx+I7usT3+CnvilRoriPEW91Lr8eBTDVW4e04FFgRdZ+5gOtlw8fsUoAAFKEABClySAjMasu3cudP5+5OoZBMduETIZlkWNm/ejHXr1qGjo4OVbJfktOFFU4ACFKAABaYnMH50EP99/wiezRyPlPK2jI83VePv2mvQOaVKNhPjw6P4/v4xPJ3QkRYhlxO2yOisCOMr8+twc7XP2Xj/tA8jjw8GR/CDvnG8mjahOXuhiRBFxrXVFbivzg9Zy+K18Sz2pvM4mDMxZolKr+NdSUvHFnciAqQat4rFQT+urw3jptpQIQg7Ydd8sbG+iWgyjXfHkvhDLINdKQ0HNAuJCd1OJx7XJ8to8XnQEQnguuogVlcHnGWeU8q7nANZyGTS2DqcwG/HCuc7qJmIntRhtXROEVh5JBlzfW6srArhlrowVlYU9iWb8sO2oeXz2DMWx6vDCfwhnsc+zYKo9nMeNpyGFnP9biz1y8hlNbybNJw91xRnuagXG1rr8E+tFcVOryKgNDCWTOOtkQRej2awMy2W+trHj1k8tLjKSlXFwqAP11WH8LH6MOYHXE6weMaHpWEolsRvhpL4YzKHA2kd/YaNdPFFp3p1UFGxOOTDDcXxnu93He9MO2UsPpECFKAABShAgdkgMKMhW09Pj/M3ZxGwlUK20p5sXV1dDNlmwwziPVCAAhSgAAXOQSAbT+DVsTTe146HbLotYVEkgJuqA2j0TGUJpIGxWAqvjWXQYxSW64nkRgRkbQE/1lQH0Oyb7DgmEukM3h5JY2vWdKrVStVdYbcHH6sJ4gqfhPFMDocSOezO6DhsGEhqBnKa6VR6OeGaJMPtVhHyuJzmDEsjfrQHPU4odWLANgHLspA3dIyks9gXz6Ena2BY05HSDORNcR8SVJcKv9uFao8I7ny4IuxDvVd1OpBOtvDxxGERVV02coaBeDaHQ/EsdmV1HDVMpPKFexHBmnMvigKfR0Wlx+OER8sqfGjwupzmCGd3zkKJnPg7YDSdwc541tn/LmZYhc6vkgSvCMJCXnT4ZYymc9iaMpF0xkAkcC6srAri1iqfE8aVkjlb3Ieex0Aii93JPPbkDMRNq7iss7Bc160qaPS60Rn2Y2HIg4hLOf04TIQS12uZSGs6RlNZ7EvksUczMKYbyOQNaGahas0ZG1VFyOtCndeDZRE/rgh7EXHJUCcL8s7h/cKXUIACFKAABShwaQgwZLs0xolXSQEKUIACFJhVArYImCzb6cpYeojgRS117JxSUGE7G/XnLThLKSc+RNDhFhVRkx7HdpYa6pYNkfeVuoyWlmp6ZBlOo1PxPXG9zvlMZPM6snnTOa/4ntiI3+N2IeBxwSv2BpvSucUVi/MX9ibTTBN5TXNCtpxRDNncKgIeN3yis6VcCHAmvaXJZopYeirOZ5nIm8V70axjIZvo5Or3uJxwz6tIcDnnPOt4beLIOsaGZTvn00TIJr4rlmIqihMYiu3LxDJfzQKsCVWCLlnc96nCPRsibBPjJsZDLx7zWACmKHArYo82Ccqk+7CdCqxwfOeahVMxZMuL8zhNLSS4XCqCXjHeinONYu7yQQEKUIACFKDA5S1wAUI2oPulX6DrrrvR0cHGB5f39OPdU4ACFKAABS5RAZGMneoxrTCqELoVEqgJj2kfcxLjU97LKdbDXqJDdd4u+0NONDpvtjwQBShAAQpQYJYIlDlk0yF+Z/3sjx7F+o1fwrKrV3JPtlkykXgbFKAABShAAQpQgAIUoAAFKEABClDgchYoc8hmAIjisYeewOfv+zpWrFoJRRWN4/mgAAUoQAEKUIACFKAABShAAQpQgAIUoMClK1DmkE2HbSfxs2c24d57Potly7hc9NKdOrxyClCAAhSgAAUoQAEKUIACFKAABShAgZJAmUM2DZYFbN7cjbVr17K7KOchBShAAQpQgAIUoAAFKEABClCAAhSgwKwQKHvIZtsWurs3o6uLIdusmEG8CQpQgAIUoAAFKEABClCAAhSgAAUoQAGUP2QD8MLPnsTd92xE57IVbHzASUgBClCAAhSgAAUoQAEKUIACFKAABShwyQuUN2TTTSB3FA8/9EPc9+VvYtU117LxwSU/hXgDFKAABShAAQpQgAIUoAAFKEABClCAAuUN2UxAHvo9/t9vPYGv/9O/Ys31q6GyuyhnIQUoQAEKUIACFKAABShAAQpQgAIUoMAlLlDekM0wgfhBPPL4j/GFr/1XrFq5kstFL/EJxMunAAUoQAEKUIACFKAABShAAQpQgAIUQPn3ZLNs0V10E9beeSe7i3IGUoACFKAABShAAQpQgAIUoAAFKEABCswKgbJWsum6Dtu20d3djbVr2V10Vswg3gQFKEABClCAAhSgAAUoQAEKUIACFKDAzFaybd++3RahmmEYEAGb+DJNE1u2bMH69evR2dnJ5aIX0SQ0bBtvRVNIGtZFdFWz91LEe6Ml4EF7wAOPLDs3uj2ewVBOB0fg/Iy7bQMtATfa/B54lYLxzkQGgzkdpn1+zsGjTE1AcM/1uZyx8Bf34rRsG7tTORzJaJzzU2PksygwJQHxaTcv4EFbwANFkqb0Gj6JAhSgAAUoQAEKUGD6AjNaybZt2zbbsiwnZNM0zfkSIdsrr7yCDRs2MGSb/vid1yNkDBP/uL0fC4NeuGX+pfy84p50MFmScDCdR7PfjXXN1ah2q84z/u9dR+CWJIRcCjgC0xsB8YPlgUwerX4P/rKpEvVel3PA/2/3USdgi9B4esBn8WoxFv1ZDXN8LtzWUIFmv8d5tW7Z+M++YYzmddR7XGDueRaofCoFTiNQ+vOlI+JD15wq+Iq/YCAYBShAAQpQgAIUoMDMC8xoyPbBBx+cUMkmQjZRvbNp0yasW7eOe7LN/Pie1RkSuokvvr0f/7S4EVXF0OesDsAnT1lA/BD0q+EEBnIa/rqtFg1et/Pav36nD3c2VWJR0AvmnFPmPOUTRbDzynAcUc3Avc3Vx4Kdv912ALfUhnFl2E/j6RFP+dViLH49knDG4vbGCiwO+ZzX5i0L/9IzgLaAG2uqQ1M+Hp9IAQqcXkD8+fL80RhcsoQvtNYgyC7unC4UoAAFKEABClCgbAIzGrL19PQ4hQmikq1UzVbak62rq4shW9mGeWonEiHb17b24X8sa0VDsepnaq/ks85FYNPgON6PZ5wfgkoh21ff7cPX2utxZcTHJT7ngnrSa14aGMfeVA5dcyqPhWx//95BJ3RbVRmA+GGUj/IIbB6MY386h1vrwlg0IWT7H3sGsbIigE81RMpzITwLBS4DgScPjSJtWtjQXM2Q7TIYb94iBShAAQpQgAIXj8AFCNksdHdvRlcXGx9cPNOgcCUM2co7IgzZZt6bIdvMG0/1DAzZpirF51Fg+gIM2aZvyCNQgAIUoAAFKECBcxG4ACGbje4XX0DX3Xejo4OND85l0GbqNQzZZkr21MdlyDbz3gzZZt54qmdgyDZVKT6PAtMXYMg2fUMegQIUoAAFKEABCpyLQJlDNh02NDzz5KO457NfwrKrV7G76LmM2gy9hiHbDMGe5rAM2WbemyHbzBtP9QwM2aYqxedRYPoCDNmmb8gjUIACFKAABShAgXMRKHPIZgCI4vGHn8Tn7rsfK1atZMh2LqM2Q69hyDZDsAzZygs74WwM2S4Y/YdOzJDt4hkLXsnsF2DINvvHmHdIAQpQgAIUoMDFKVDmkE2Hbafw7LObsH79RixbxuWiF9O0YMhW3tFgJdvMezNkm3njqZ6BIdtUpfg8CkxfgCHb9A15BApQgAIUoAAFKHAuAmUO2TRYFrB5czfWrmXjg3MZsJl8DUO20+nasE0DmYyGozkDoxbgVmQ0et2o9bmgyhKkc+hSyZDtJG/bgpbXMJrVMaSb0CCj0qWiMeBBwCWfUydQhmzn+IlhWzB0HbGMhgHdRNqWUKGqaPR7EHIrUOSz78rKkO0cx4Ivm+UCNixDR0q81/ImYjbgVRSnw3eV1+X8WXMuD4Zs56LG11CAAhSgAAUoQIHpC5Q9ZLNtdhed/rDNzBEYsp3C1TaRiKfwdiKD3vEsDmcLIZtXkVHv96Ax5MPKqjAWBFxwn2XwwJCt5G3D0HLYF81gazyD/lQeI5oJTZIQdrnRFPahLRzAtZU+VLoUnE2eyZDtbD8rbJh6HgfHM9gWz+BQMuf84J+GhIgI2UJ+zAv5sbLKj3qPirOZ8gzZznYs+PxZL2DoGE5m8P54GnsTOeeXOOPizxdVcf58aQ4HsKwigPaAG56zzNoYss362cMbpAAFKEABClDgIhUof8gG4IWfPoG77/0sOpet4J5sF9HEmHbIZpnQTAuKUvjh+4TqLlEZY1iALDtVMCdWfonf5JswIMElA6b4/7YNGxJOVS8jqypcE45hGQYMy4Jlwzm+S1GcqqeTwxjxbdvUoZs2bOe5ClyqqJASg3CqcxkYHhnHS4fH8V4eqA95UemSoYiXAsiLYCilwxcI4RONVbi20gO/MvUKn/MTstmwTBO6aRXu6eSHrMCtyo63c2ViHEwThjBwuBQoigzlJC/bMmEYJkwbzvMKRDJUtfBcgVs6ninObxVMS3dvC1vnuOJ1px7HwqXa0LNpvDEQxa9Gcsi5PJjjV+Evpje6ZWI8ncUhU8Wy2grc3hRGk3vq4c55C9lsqzAvxX0WjcX8dDzkCb4X0fv57C/Fhq5l8P7QOF4ezGBEUjHH70ZYLYyqZVtIpHM4rAHtNRH8WVMF2nwuuKY45acfstmwLQu6YRbe66d5qKrqzOlj892Zy2ea76d5D0kylOJ8P/b+OcU5bfF+su3Ce+kUqWPhc8eAYR7/jFLFe0N8hp3iE85575k2ZOc5Z05WxC+tLPHeh+w8/1Shp3hOae6K08myCnF+52084X7EeU3LhuR8Rp/mvMV7FZ8FsvgsKX3unuSiKApURXxSWhCfD6Zpwyp+jtiS5By/cA0nCojxdZ4vjouCv3rs/WXDEv/9VNdoF74nPtucuSFJzvmPzYPS9RWvWXyCf+h7KB1ffNTJkAWmsCt+Xp54i+LDThxDKV4fcNzZKnyv+Nl6snPpc8/UdRwai+OVgTj26BKq/B7nzxfn7WbbSGt5HMmaCAaCuLmxEldHPAiexZ8vDNnO/hOQr6AABShAAQpQgALnQ6C8IZtuAtnDePDBR/FXX/0HrLrmWiiq+Is4HxeDwPRCNgupWBxbRrNorK3G1WE3vM4PkcVHLos/DichhUO4KuyFZ+JPg7aF0dEofqe5cHOlCwdHxrFHK4Rs4geqOICwLEGRbEiSgrbKCiyr8MBlajgynsY7yTyy4odS8SOdJAOqC50VASwMid/+F36YhJlHfzSNrak8MsXnGpDh8XiwojqEZq/4YWnij5wWEtEontg/hvdNNz5aH8ENdUHUiKVy4q4kEQ5lsSsax6tHkxhyB3FPWx1WRFwn3tsZBva8hGy2hWQyhteGckgAhbCseE7bthEOhP5/9t4Duq7rzO/93d47cNEBFokiQYqURKpZlq3mPm6kim1JLlM8M5n18tJWkjVZ6yVZSSaTSbJeknFeptkzHpcZV9mSTVKymke2miVSYhPFDpBoFxcXuL2c9tY+FyBBEmIBARC2v+NFS+I9Z5+9f98++5zzP1/h9tawLZQob7ETuTL7Khpl08KrhEKHk6DXy8ZkmL7gjDeeRa1aYvdoiWOaabep3u1MHBguN6siIdbH/ISVeGc0eHtiitcKms3fPa1s1uyXWBerwkH6434i00LfuThMrcyrA+N8K6PREo9wTzrKWnvuNF/yLUsjN1XihbEpni1Y3NSZ4v7OKK3eS1s3FkpkMxsN3h7Lsbtq2C/wM8JSw+kiFfBzYyJEq68p7v6ybqZe563hDN8eqWIGwtyZjnJDfNrOti10CsUKr2cmeXpKpyOVYFu3Etrctu0vtl2xyGaZ1Kpl9mXLDNQNez7WTAtVTkd5+ai553S4WJeOcU3Eh7Ne51S+zP5SgynDwgPoDid+r5f+eIiV4eYahaWTyRfYnauSM85cQ6p93eWi1e+nPx6k3e9uCiCzN0vjVLbA60WD3pYo/RE/vtn7GA1G8xX2FGrkdCUbgYETr+pDIsyq0PnrhV4q8MJUg/ZYhOvUON4RrEWjVmZ3tkzG8nFDS5iegHvW3hZ1tUZNlTlSUR8i1PoJhtNNZzjAhniQlNdezexNr5c5mKug+0KsjgeJnHtiS2NkosCQ5qYrFsQsFXktX6WAA/+sMVuWk1WpCOsSQXxGnePjBfYUNGpOB97pdUTZoTXY7EOb340Lk1qtxuHJCoeqDVu0d+JEdzrpjIS4Ph4k6YFCociesk5bNMyasM/ut2loZAsV9hVqdph5s9sOcLnpDQdZF/MTmxmnXuXQRIlBzcO1qQi9gTPjB53xQonhCiQjYTqDLmhU2J8t8lbZQCmYM0jU2ur1+LguEeGaiAe9VuXgVIXDFd0W25SQaDrd9ESCbIg3PXDPmjaGzqnsJI8PTXHU9HBrW5zbUkH7/tI8h0mlWmV/Ns9Px2vo/jAf6EmyOea7ZI82EdkutiLJ70JACAgBISAEhIAQWBwCSyuy6eDMvMgf/+nX+YN//V9597tuxS0i2+JYdh6tXpHIplf4+dEMz0xUqMVb+YPVSTq8s/JoFQr878NjuNraeLgjTGR2nhnT4NCxAf5bJcC/WxVnsljmmNb0n5ocz/F8w8NdbSFibvUS7aQvGmatz+TgWI5dUxp6oPkSpYQ7w9TJlapU8bAhneCWZICg22R0fILnRmuU/T7iXhdeh8P2etB0iw3ppP2idJbwVy+y8+1Rvl1x8ZHeNPcmvbanhHpBV6Gilt5gSlNhPSaZ8Qm+fKKImUjx+6uTdPtmv7i9syEWRmQzGB4d4suDGu0tYVo9SgRsbkqmjPqDbE4E8JkVXj81yZslE3/AT8jntF+Mq4ZGsdSg4vJxW2eCDVEfAafF5FSWHxwpMe4PsiLsJuBsejKVa1XyNScr25Lc3hIgptd44vgoz9ecXB8LknI3XxHrlkm1UqWsOWhNRHl3Oh25dYgAACAASURBVGILY2d72hiMDY/ypydKeOIJHuyN0mG7CboJe1y4MSk2NHSHC3e9wpMnMjxddfPxle28J+UndAleHQslsumVKk8eHuZVy8vKiI+UcrnEotKokytrxKIx7uqI0uF341Dkpz37lPfOjFflae9N5aU54x6oPHCmvQWb+83hgale2k312n2mLdtr8CxvUdWm8sRp2t4x7SU1o/kpDyH14t90kmke3HQynFFHTPLZLF8+PkXGG+YTvQnW+JVA7STkUZ6jFvW6RtXhxKvXeOlklsenTG7pbuXDbWGSNo8Lb1cusqk+KDGjyqmG8mjSOJgrMenwsjoasOe+Wh+uSYbocuscGp3izYKO5fUR8bvs+V7XNQrlBnWXlxvaE2yK+Qk5GuwfyvCTrIY/1BTTbB8sq2nfYlXHHQhxS3uMNWGPvXbMbFYlz+PHcrya1+htT/HBrjh9/pkr0CCbm+TF0QoZp4dowI1/et1Rnl2rEjHWxs+fx/XxMf7bUJWNXS18sDVsi4NzbUr0HB0b53tDRYYsP+/vSXFLa4jQjCkaVXaP5NhdNHEFfMRsG5lUGjpJr49NLRHagt7TwpHeKPPKiSwHzQC39SRZH5ot2IFZzbPzxCSTvijvbQszPpxhZ14jGgvROyuWUX0c6bU/cvhwN0q8eGyCV6ouWmIB2jzN+VfTGkxVdGLhKLd1ROh0aRwcnWRX3sAI+Eh4nbgsi2pDI+YPsrElQocPhkbH+dZEg/UdLXywJQhanaO5PLuyVaacbiIBLwGnA+WVV6rV7fWnKx5hS2vYtiv1Ak8dH+eJHGzsbOGjnRHavTPA6hwcybJ70sHq9hZuSHiwypPsGMhxQPdxTSJAYNba6nV7WB0N0ufR2TeaY1fRwqPuRbYC3+Tc6vOzqTVKq70uzBxsUioVeWogy4s1F7d1pXhP3GvPK5/HbQu/uq5RVm7EpsGJ8Rw/HK0SSiTY1ptg5en5deHrTUS2i61I8rsQEAJCQAgIASEgBBaHwNKKbMqTrXCSv/nG3/O53/1nbN4s4aKLY9b5tTp/kc2ilBvn64M1VkYtXssavPuaTm6L++w8ZfbLRaHAlw6P4Wxr49G5RLajA/xJ2c8f9beRnuWldPLQcb5cDvLFdS20255C6v1F58ToGI+P1GlJJbm7PULaNx3GqHKoFUv8bCTH23Uvd61I0x/SePHQCAcI86G+JH0BdzPk0TSo1zQ0j5eAHRZ2hltpdIh/e6RIT1c7j3aFMfI5fjhWJ5WMcUfcTTY3xVNTFrd2tXBj2OTA0SH+R87BZ6/r5s6ED//FNQcWRmTTOTUyzLfHnHzwujbWBD2c/WqsIp40jpwc5btZg+vaE7y3JWK/xDZZamTzJZ4/NcmAO8TH+5KsCriYmhrnyQGNVHsrt7b4iNmNWujVCq8cG+PHRoBHVrew1qXxw6OjHPVFeLA7Qa96kbU3k0alwpvjU7yc0+lOp7grHbLDoU5vWpEdB0Z5ou7nM9emucmv8eqpSQ7h5/Z0hDajyvOZIlVfhPd3RPCXc3z5yCTFaIrfXJGgL3Bxb7aFEtm0SpVnjoySjSR5b0fY9ny0A2m1OoeHM3xrwuLOFWl7zuuNBtlKnUpNt72t8HlpDflJ+ly2J5Su18kVNAy3i4ahUa3qaJYDd8BPe8RHdCYk17JoNBqMVWqUajqG5cDl95P2WkzpkAw0BWNlxnqjQaZcpVgzsFRYb8BHW6jZlvq9XCyRM9UcV2FoOkG/n9agF9+02G2ZVV4/NMpXpuC+FWneH3NwYGySN+ourm+Nco1L57VMnkGHn/s6YrTrZb59OMthT5hPr06xPnxGrHmn1eeKRbZzG9bL/PT4OKecQW7rTJ72qFOeTUdHxnlqokEiHuOutgjtM/njlNeTWh+Gphh0BLjbFpMs9p3KsLvi4obOFOujvulryMJs1Dmey/P8WAXCEe7rjNMbmBZMLJ1hJTTlLOIunRHDxYaOFLenArbHFmaVV45n2FP3cnNXkvVRLx5HUwDSGjqaHcqtBMyzB6ZEtv86VGFjVysfuoDIptdKvDSYY0BvClIuX4CbOuNcE2xeg8ZUjq8MTOGKJtjaHSM+LQxrmmZ/XHAr8dR95oOAZeoMj2XZnqnTkW7h7rZZgp2lMzKa5ccZjd7OFO+NeTgwmOHNhpubelJsjJy76jTXi1q9yKsnphhxxri5O8YqW6WysLQGx4ezfDdnsK4rxR2BGs8PFNDDcd7TFaN9uq9mQ6NqOnB53PgcJqemRbb+9hQfbvExlpvkueEyZV+Qd7XHWB32NnNjWsoTrMLesSl2lyx6UwnuSIeIGUWeOp7l2ZyGNxjgxnSyuS7ZLop13polst04LbI9dTJPLZTg/b1xYnNM7upkjr87OYUeSfLpnhiRZrwnWkOzPfI8Hk8zNHZGYzM0joyM892RMpGWFA+0B8nnC7w4pdEai3BTxMnIZIFdZQdr0jFu9Bs8d2Kcl2pu7upNc3fSz2ld8AK3ehHZ5vccJEcJASEgBISAEBACQuBKCSytyNZo2F4bT+7cySc/+Qn6+/slJ9uVWnABj5+3yKbXeOXYCLvMMB/pCZIZGOUFZ5xHViVo8UyHa16ByPZX5SC/O0tkM6olnjg0wlF/gof6EnTOiG+nWViUC1P84MgEpVSabR0uDhwbZY8RYnNHlA3hi1Wr1Dly8CR/mDX4x9f3cEvETSGb4S+OTnHY6ePGsJPRfJUBh5/fXtPO7Qk/xuQQ/+ntMt3tXXyqJ0TyEhJVLaTI9p0xJx+6ro1r5hDZtEqObx3IUW9t5ZOdkTm8jkxKuQxfPlZhbU8Hd7T4aBSaIluyvZXbTotszRfkqZMn+cMxk4evbedWn8kTc4pszX2NRoVXBjK8WPfz4ZUtrAnNEgHzY/zRwUmItfPZFVHaqfDskTG+PWXQEwkQNeq8UTZY39bKw70x2l0Nnt1/isdMP7+zpo1NlyDsLK7I1pxwej7D/1GCbHcb9yS8jGfVi33Ddj0LYDGuBI1IhDvTKizZSbU+xQtH84zixutxElSLomkwbDjoTsW5vTVkXzeNaoU3MgUOVnWCFgQcDooOJwmHxi7dzfs7k9wY82PUa+zL5DlY1vApbxhg0nKQjIXZkgrT6nZwfHCY58uGnVDd7XSxOhlhXTxIaNrz0KyrOZJljyPGI6tTrPNqvDI4xjfHagRDATocOgdKGqlYnM+vSnGt1+QXR4b4u7KT31jVxp3KW/IikbKLIbI9P0tkW2WHrVpUK3meOjbJRCDKPV1xVpzn+WMylcvy/ZNlWltbeU/aw8DwXCJb076W0eDw2DjPZw3WtLdwS0uQoBOsaoEdJyapBKLcknBwYChP1h/lzq4ofT6XLbK9diLDrqqb1a1x21ZK6LJzfV1guySRzTLIZMbZmdXpbonRY5b5hS1mJ7k5FbQ9T43JHF8ZnKISivAbHTG6/e7Tourcp7eolYv8dGCSQVeIO3sSrFUhk2qrFXl6IMcpR5D3dCfpc5vsOS2yJdkYni142z6Sdkj9jMg27Ixxy2mRbZprLsv/HCgQak3y0ZjBy4MFpnwRbm2PomypQv3PShpnGpycLbJFHTw/mOWA5uG2riTXT4uYZ8ZmUi2XeP7kJCccAe7qSbLOVeEnJyYY1N0kvBbDNSf9HSluS/oJOhtzi2yDeWrhBO/viRE7nZFRnaWZm9IW2QanmAxGub8rRofPdYGKoGpNrPHyiQzb8xa3rkzzkbiLI2MTfPtkgSGnlzUBB+OlOlPuIJ9c2cLdCTeHRzM8PtqgI9XKx7rCJC7h/iIi2wI+HElTQkAICAEhIASEgBC4DAJLKrKpL+gqVGT79u1s3bpVRLbLMNRS7Do/kc2iOjXBt44XSbanuTcdxJ0f5X8cqXHHtZ3cHFN50RxX5Ml2tshmUZqa4LuHioR7Ovhw+h2KDWh1Xjh8ip84wvz2ygSBQp7tmQpVh4u+oJ9A0Evc52ZF0EdUvfielUuryuv7hvhPRQ///voO1oc8WHqVfUPj/OWJIrsaJm6Pn4dXpNnaGSHldaI1MvzZ61NUk2l+c2XM9qy72LYwIpvB0OgpvnrKpL8rTpfy2Jk+scoAtTrqxzs5wn84oXP/2k5uiChvmvN7ZhlFfrIvw8lQmg/1BPFXsjw1S2SLzjiqWA2OHBvmf026+OyaNDd6DR5/R5FNKRQ6JydG+NGQxQ19bdwQ8xGYOX9mhH9yNM91nT082Bki5TLITU7xXRXOlW8wbDh5V1uKL/Sl2BD14DUNdr19gi9X3Tx8XQc3R3zvGEo3M8KFFdnGyEYSszzZ1FlM8uNj/PlAhet723lPwkN+qswp00nA4yLgsJiYmmLnlMkdva3ckfCj1bN8Y9+k7Ul1e3uU1UE3bgxOjE3yasPDB1Yo70gnw8MqrE0jFY/QH/ESclgUGnVOZqb4ZtnFb17bxr1xD8OjEzw3qROLhbgm7MFvWWRLBXYXTK5vT3FT3MfBw4N8ZUpjYzrBDfEA3UEfrb5mARF7FKVx/vLtHPlgOw/0RVnpNykUCzxxYpzHJuoMaLAuGeNzK1q4LRkgZOkcGBziL3IWd/W2875UgNBFHAuXRGSzTCYnMnx9qMa1Ha3c1Ro6K1/YzLzQtSI/OzLBoDvOHd1+yuPjc3iyzextki9O8vxAGaJJbusI0+bRGRkZ58kJk9Wq6Enczcio8mqDDZ0pbkkobyODnO0FV2LMdNIV8BFVhSR8HnqDXhIqv+McOfwuRWSzaiWeG5hgwBnizu44HUaZl07lyXrD3NoZa4YUNqrsGpnkF0WNkNdLOugj6PfQ5vPQFfASnBZYZ68GqjCM8gL8Sc5gdXuK97QE8TsNspksOzINWlqSvDcdxG/ovHFijOeKOh3JMNf4lbzZDAUN+wJ0hwPEPMrDcpYnW0+MVf6ZsxlMZcb5i5NVOjpa+GSLm+OjU7ycb+DxeukK+gipvga8dAY8doi+4xyR7X1egx+dnKIYDHNfV8z+2HLeptfZNTzO6yWHHR66OVDnuRMTjHnC3N7i4dDwJMdMP7d2prg+anFs7Ey4aNOTbcoOFz2Bn41qjtsnUEUcnKSCfnpCfnx6jd2jk7xa0Ij6fU3OPg/tfo/d98Ds1Ai2h1uZ546N81zZzd2rWnl/wkutVuYXJ7N8fajMPs0i4Q/wsZ4Wttn3F5PBbJYfDlbwR1J8vC9K+hJc2URku9gdWH4XAkJACAgBISAEhMDiEFhUkW3v3r2Weui2w1Om/6hKXU899RQPPfQQ69evF0+2xbHrvFqdl8hm1NkzMMLLVT93r2hhZdCF26zxysFhfuZWXi8J23PKUSjwp4dUuGiaz3ZE7ET4pzdT59CxQf6kHOCP1qXPCxc9W2QzmZzM8sThKu0rurizpZkv7PyXqwavHBvicc3Pb69upc9lMVAocTxfJaNBAROXbpIMhehPRVgZmkn6r1qqsmv/EP+x4OHfXd/BhpAHU6vw5tA4Xx4osVczcbp9PNiX5v6uZq4xrZ7hz3ZNUUmm+a0lFtmGR0/x5yfqxBNBWmeFJZkOD3d2xUjmRvnDYYvf7e+gP+Q9nbPtLGZWlV/sH+YVdwsf6wsTrk2w/XgFKxZlfcxj53lyWJBrlNkzWkELx/hET5wu6jx2IZENg9GpUZ48YbC6O82NSf+ZnFGZEf7p0TxrOnt4oDNEi8sgOzHJt09k2VlsMGo4uLk1xef7UmxUYu20yPZX0yLbLUsssv3k0AiHvSFuSgVIK6XSgpqhcSyT5yg+PtCXoj/swdI0JisNhhoGRZUjrVbk8ZEaN61s40PpMI56lu+8VcSMpvhIT5QuW5C10MYz/MfBClt6W7k7ZvH6oXGOeuPc0xNjxUxorArbGxrjP2d0PtbXyp0RkxcPjfFzzcfaVJC2aXHXYVR4YahEWyrNhzojjJw4xbcqTj62Os1tUd9ZodEzIttfTItsD06LbPlCnh8OjPP4RIOTOqxJRHm0r4V3JQOEMWyR7c9zFncvM5FtYmyML481uLGrlXtagnPOd9OosOvIOG+aEW7vCaLnLiSyWZTLU/zsRJFyMMltnWE6LJVTa5KCJ8TtnXE6fU5q5TzPD+YpBqLc0RmjW9lC1xhSOSbzVUbrFlOqnIthkvD7WZOMsCriOy+34MVFNoN8JssPxxqk0ynubg3iMxscHJ3gFwWT1W0pbkr48TtVMYE6J6ZKHC9pZFTdIdPA53DSHYuwIRmi7dw8iXYhlQLPnsyT84d5b1ecVY4a/zA4wVHLb3uMXafCUXWN3SdG+fFkg1DET7fX2cwtaFm0BMNsSKocaA60RpGXj0/ytubj2nSIrukEc2W9zuGJEqcML+/uTrElpoSmGsfyJQZKGhMG1EzDLoDSHY2wPhki7eGscNF7PDo7ThVohCPc1RmlbS7hyarz1miW1yYtO8/allCDn56YYNQb5b7eKEzl+YeREgVviDu7QliFSd6YdLCqvYUZke3HJybssNg+9YHArmprYeCiLxZiUyJI1AWVWp2BqRLHyg3GTagbJj6ni954hA2qKIp3Jlx0lshWcXP3yqbIVqmWePVklm8OV3hLs4j5/Xyku6VZ5MVnMqBEtoEK/miKT4jINq/nGzlICAgBISAEhIAQEAJLRWBRRbY33njjLJFN5RfSdZ2nn36az3zmMyKyLZWVL/E8ly+yWTRKU3z1wChvekLcmgo2Q3xUCF0uy2NFN/93fze3xDx4K0X+/O0xqi2t/GZX1M4VdXozdPYeOcGXGhH+43UtZ1WOVDnZzvVkqxWm+M7BHFZnO1s7goTnSIBv1is8d3iEl9xRvrAyaXs5OCyDWsNgQjMoag0KU2V2T1apx1QundkVK3WOvn2SP8wY/MHGHm6LuJkaH+PPjuYZcPu5JeJkWFWSs3z81nUdtneSkRviP7xdpq+zi4e6lzJcVHmyDfG1UwabuuN2mNrpCngOJ13hAO7iGP/rSI13X9PFlvjc+eKsep7H38pSSrTxvo4gnkqWHxzOk3V5WR1w2jnmVOL7l2omnbEIH+hMsFoJk43qhUU2U+f46DCPjzu4oy/N9ao63ownWz7DHx/MYUTb+dzKZrjoM4dH+XbeZFU8QFyv81pRZ01rK4/2xelwN3hm/yl+YPj5neva2Bh+B8Fw1nxfKE82Vfhg59tDvKq7WBN0k3SDpRnsruq4/AHu7FQeYn78ZoOBbJGjJVVN0Wnn3XLoFV4cr3PjqnZbZHPWsmw/UibRkub2thDxGQecyXH+n+NFbuxu5a6YxsuHpqhH07yrI0xalYKd3ozMKP92pM7dPa28K1znmQNZdhte2sNuwiqM0S5oYDFV1elMtNgFKkYGhnhWV0Jg0hYCz91UuOi3D2R5ww4XTdLv1XlpYJRvjteJhYN0OzT2FhpEo3G+sCrFGp/Fq0eG+Puyi4/a4aL+Zh6yC2xL48lmUZga53snK7S1tHBnmyqycn6ntFqeZ47myAWS3NnpZzLzzuGiKr9XLj/BMyerBBIpbm/3YeUm+KuBAhV/kGtVtWSXA4ehcTJbZNgV4OMrWrg95mtWI7VM6prOZMMkr9adQpn9k1XKwQjv64rbIdSzt4uKbPUyL5zI8OO8g1RcVQVuFjQolsu8nddZ3ZLko90xOm3RycIyDIoNg5ymU6rVGMyVONJwsbYtYVe0VJWHZ2+WXre9dn9WdHB9Z5J+q8wzIxV8iQTvaQsTdztQudLeHMzwYgVWt8W4LuhqerIBfpebhM+N0oUbdVX4YJxXC9AW9pB2g6EbHKhqVH1+3tueZEsiMP3RxcI0DEozfa3WGMkV2V13srErZeciy4w1Cx+onGwfCJj8aDBHzhfi3i6VD3JOQ/PqUJbdVSebVf5MX41np0W2961IkjY0BrJTPJ+p4on56XTWGSu5WdU2I7JNsnNwiownwq0dYcK2yKbG6bALgiRVER07B5wqOqI46+Q0g1K1yvFcmRO6mw3tSW5P+e2CDLYXXKM+HS5qsmVlmo/GnRweneBbJ4uMuX30Bx2MFWuMuwJ8YkUr9yZdHBodt8NFu1rSfKwrZNvgYpt4sl2MkPwuBISAEBACQkAICIHFIbCoItuBAwfsR1IlrClPNiWyqQqNO3fu5IEHHpBw0cWx6bxbvWyRzdQ4OjTKN0YaeBMhkrPCYlRoz1C2AMk0/2RljDhVHj80whF3nE+vSJzlQWE0yjy7f5gXw6384xXRs5Ljny+yYYdBPXdkmBf1IFtXtnBt2I17dtiVZTCezfLdwTLJzjQfbFXeBs2XErsMg/2vJkatwcvHTvEdPcg/ubaVvoDndAqg8tgw/+5IgfaONj7bHYbCFD/O1GlJxnhXrFn44Cd5i82dKTaFDPYcHuZLeQdfWNPNu65K4QMHH7yunTUBFXo4a3OA0Sjx3FsZ9gcSfKI3Rs+5OexMjeGRMf52xODOVW1sjnup5LP86FgJKxRhU8xt56CqVYs8Ntbg2s40H2pXeYHUX1beWWRT1QHLqppflqOeKJ/oS7DCzps1veklnjwwwg+qPj51bRtbAhq7hqc4ip9b0xHSRo0XMgXK3jD3tofxlHL81ZE8tViKL6yMz/1Sfc7sXyiRTRU+eEp5srl8bEn4SSuRWK/xk9ESRiTOx3vVS76TyXyOZ0+V7Rxs1yuPL5VYvjrFt44XaO9S4dRNkW3HkQqpdJpbW4PEZrSB3Dj/9oQS2dLcm3Cw73CG3c4I9/XGuTY4nWzfbHBicIw/GTf45Ko074mYvHxonP2OAJvTIdujamZTQkDQ67VFlINHh/i5EeCe3gTXhc9PUm+ZNd44PMJfTlrc3ZfmA3EnhzJT7G24ub4lwmq3zq5MgQF83NUepVUr8a3DExz3Rfj0qqYH38UCpJdEZFMegfUSLx/P8RYBbu9O0B/ynO25Z2q2R9QPMxprOlt4d8rN4aF3EtmU51GV109leb3sYnN3ipsCBj87OcHPyxYBFW4+/cHATp1frzNWMVibTnBfW6Tp8XjWumNh1Ou8PjjGzpqL+3pauD3uPyv12IVFNlUFdoIfDJU47lShiWrta1rcgU6mWMXrCnJf90yhBVtxnW5f5f4zyU3m+clQESMc5S47zPIcy1kmE/lJnhsq4/D78Bt1Ji0vGzuSdtiyOp/R0OycbHs0Nzd2v3Phg3q9yEvKFjUva1MBur2gN2r8fEIVK4jwwd4k1wbV3FG1kKdJ2eNpVuit5ib488Ei4dYkD3ZGKMwS2T4cd/H6UJZXSrC+PWlXkm4KWdObZTCVL/DsUIEpf7iZn89RtnOyKU82JbK1q0IkjbpdHfSlfJWCYRB1h9jS1cqmeLO6qCp8UJ8ufBCd6+6qqgXbXZ/mbFcPNm2v3KeGy7hicd7fFT2Tp9PQOTqqCh+UCCRT3N8epFIs8kpeIx2LcINd+KDI7hKsbo2x0afxzIlxXq17uKc3zXul8MG8n3HkQCEgBISAEBACQkAILAWBRRXZDh48eFpkU0KbEtlmcrJt27ZNRLalsPBlnOPyRDaLeqXIjkMZhlSemO4I4XM+rhfGh/nykMlvXNvFDTEYGcnwvVGN3rYEd7aGmt4LWpXDYxP8aMzg1tWd3JHw4p/1ojT49nH+qhLg99a1nqkuisFELsf2gSLFQIg70hFWqKpySkjTG4zmijw/XqLmC/P+XpWkW+ftXJmC5WFlNEB0urKmVinx0+NZdnmj/NaMt9sMr0aJp98e5ZslB+/vaeUDrX7cloXXo8JKnXYy9KLuwOM0GB5TYaRlPKkWfm9Vwk58fXE/AxawuugQ37Kri7bb1UXP81NSomNmnG8NVfHHI7w7FaZbFUhwNl/4j00VeWWsgjMW58NdMdp8DiYnx9l5okGirZV3tXptbyDLqLF3cJznKx7e09vChkjTk+37R0c55A1zf3eCbq/yaLEwdY2pQoXXJ/IcrHu5pSvJzQn/OaFxJuOjo3zpeBErmuCB3hh9XnA63NPVXlUlTM2ulmlUy2w/Ps5PGx62rmjn3al3yMW3iCLb04dHyYTj3N0ZoVvlf7I0hsazPDmms6Itxa0tfqr5LDtOVUm3pbilJUQUnVw2y58fL7FqRTsfbjvjyZZqTXObqng4S2SzPdl60nwgFSA/Ps4PR6t4wiFuivpocVpkajXeHi/wWN3N71zbzj1xDwMjGX6SM1nVEmdzKkjYrRLYVzhVd5KOBEh6YP/hU7xgBLmvb26RTYkahYksf30sxylPmI/3qqqbTtwOV7NYggO7WmJdydRalZ8NZvlxAd7V08oHz60a+w5rzmKJbCedQW7vVFVxpwVc0yAzkWPnaJmqP8htLSocXK0PFnpdhfUV+cV4FSsU5e6uGCt8BntOZXit7GRDlxIMvbjUncvQqVSq7Ms189v1puLc2RbAWZhi+0idcCLGzS1B23twWh/C0jX2D2fZ3/BwSzpMyNKY1B10hAOk/KqqMWiVCi+fmuBNy899PUk2RbzniWz/5VSF/s4WPtASOiOaO8Ct1Xh1MMtBw8em9jirg2fWGofDpJjP8zM1Z6JRbo66yFU18Pjoi/jsa0pVZh4Zn+Ln2RrRZII72sKk5kjSaKh8bsMT/CxTsQt0bOpI8b42FRrfHKwtsg1k2NVwcUN3kg0Rtx0u2twsVK/cTgeNRpFXjk8x5Ixya7fKFdesaHxqPMez2YZdHfrO1iDuRoW3i3Ucbj8rIj78bidOUyOTyfGdTIOe9iQfSQeZGMvw9xMN1re38OHWgB3a+rOhPAOGm/6WKP0xPyEl/hs6uUKJXeMlhk0Pm9qTbEr4CWhK9FciW4T3r0zRbn+caVYifX1kgh8PlzADMT6xKs3NcQ9mWXmy5SmF4tynCh+okNgzKp59XdQrVY4U6lg+P6vCPnzq/LrGycwkL+Y0O4/de9qCRGY8ri2TclkVksjyQsXJzV2quIGPoNNhV3tV9zFD16kZFoahcTiT44mxGrFkkm09cfrm8tib45oTT7bLePiRXYWADz/csQAAIABJREFUEBACQkAICAEhsIAEroLIZrJ9+062bZPCBwtoxwVp6rJENstgdDzDD4Z1bljRxk0qMf05VfP0RpFn9mc4Emvl0d4wEa3OS8NZ9pRMnEEfTltkq9Eom8RScT7cGSXunsld0xzSqSMDfL0a4PPXpkjP9sAyNE5N5nk1U6ZoujD8bkzlSac3cFV1CIa4rS3WDGk0GuzP5Ng31aDi8WG6nVjKoa1eQ9dcrOtQIUt+gmeFnVqUVNW4YxO8rrt5VzrG7a1hO5S1mazcolGr8tZEnmdHSkz6I3x6ZSubop5moYdL2Baq8MHw2DCPjTu595o01wRmVe+c1QfLqHM8k+elySoNhxvL68F0WiqeC7MOkXCI2zuidgVCt8NicmqCZ09qJNIptrT47LxD9st1ucCTA5MMBSJ8uDNGJw2ePDHKjqqTvrCfmMvRfAk1NLw1DVO9NKeibE74z87DN903letu18lx/n6sTiwa5r3pGGsj3tPJwk1TI5cv8cLYFC+UHHaC8k90RGjxXiTL/nT7C+bJVq3y06MZchElTITomnnR1avsOTnBq3Uvt6twXVedvacmOaC58Krk8g6TaKPKSzmd/pVt3Nsawlmf4OljVRItLWxpaeZ0srfJLP95sMT1na3co0KvjTqHxwvszddwmBYqYrTh9hLWqnyv5uShlWnuSgbQ6mX2juQ5XDap+b1YLgt3rU7UF+bmduWp5ODgsWFeNgK8pyfOtaHzPdnU6U2jzqHhcb49XKHuD9pzXoXAKjHcliJMnXyhzK7xKZ4vGPS2JNnaHaPXP8s78QLzfuFFtgo/G8gy5Axwc0eCFaf70RR5BycKvD5ZIW85wZ7vCmADq2ESCYXY0hZlRdCL26pzcCTLjmyDeiBAUonwahKbBt5aHdPhJhWLcHMqRLtL45WhCQ43PNzYnmDNuYVElKA9OclPR2vEIqqYR4PBYp0pVdrC47YTG1r1BqbuZFUqxk0twfOq/Tay4/y3kwUKSrQJnPEQNB0O0nqdkbJBe0uCu9si54cNNir87FSOY7rHzmNYKZU5UbVo+Dzoyo6mgVZtEPOH2NwWY2XYM2chFKbH8b1jkwy6g/zGiha2RH3MpD0zNZ09g2NszzdwhoOkvY5ZIhusDIe4UVWvNUu8NphnzBnlpq4oK2YKH9RrvDE8wS/qLm5oT7DW3WDPeJ6jVQvd47XXaIepY1QbhAIhbmmP2WHrI5ks3881WNuW4n2poC0aZosl3swUGalb6D5vc5yGDrUGHrePa1pibIj57QI31Is8N5gj441wd2+C9IwHtGWQLxV5anCCQ4bf9hi7OebGrOTZOZjjdc1LOuqzi4rMiGymw8X6WIB1Lp2Ddt/B8KvzO3Coj4o1nVRQzbMYfcGmwHp6M3SGJyZ5YmiKt3UPN6VjduiuWtfUfsoTrlKtsj+b54WJOo5AmA/2pLgx6j1tg4vdYkRkuxgh+V0ICAEhIASEgBAQAotD4CqIbLD9Rz9g2/0P0r9+gxQ+WBy7zqvVyxPZTCYLRQ4rkSqh8qKdLY7ZHTBNxnJ5DuDltkTAFk6sepVDk1X2N0wqlh1hQ7ffz+ZkkJBq4xx9qjhZ4IDuZr3tBXXu7waVUpUD+ToDhkXVDpmCTp+PDfGg/bI8U73P0uoM5iscqBpMqqgpwONwcl04wFr18nRWBbgZfDrZbIGdQzl21SAZ9NkioHpXV380vc7xsk4kHOG+joSd7ywwR364dzLGwohsJqVKmcMV6IsHiXvO5GQ777ymepEss6+occqw0MD2OOnz+9mgxBRVoGJaQKzVqgwWTXzBAO0BF6cjyiyLQr7I7oaD/niQFpfJYL7Ma2Wdiqm80JpnVf9Iez2siwZpU8LdOwqPFnqtwqujkzybqVJye+z9A9MTQcegUK4xbHm4MR3nwx0qwfkFxnjOoBdKZFOiwsl8harXR1fQS2RWTiS9UuaNokFrNGAXMaiUK+wvNsgYKmDTaRct0HWLeDRoVxt06FUG8jr+QIC2gBJlpztdq/JKoUFLOECvElcMg6pu0Kg3mKgbFC1IBH04shN8LW9xb18rt8ZVEQMl+NY4mq/xdt2kCPb12B8N0Rf04lMVTvNlRiwX3RH/WeHYZ+Oy0LUq+zJT/GSkzBhuu38zOQ9Ny6RUrTOmObi2Ncb7O2L0+T2nwxUvtugsuMhmagwVqhQdbtpDfmLnCPRKJMuXq7xdqjOoWdTADivv8fnojwWIe13N9cYymCxX2FNoMKRZmDMR5UDM5WJNxE9vaHqN0DSOFKpU3R7779Q5z91U+OFgoU7D46XL76BUqXGgrNkJ8fXpdWdl0G+vO1HP+WKxUa3wSr7G8YZapc5s6r8SDoh5vPRGg3QHzhFu7F11sqUqmZqDZMhHRIUXF+scbpiUpptKeDysiwToUV6vF7ouGw0OT1UpuTysigZIKZFqerNMk0xBzfs6Gau5Hp7+zYK+cMgWtiIOjbFCnbLDS1tY8TqzX6NSYV9JIxQMcE3QTb1W5UixztG6SXl6FUl6PGxQ15USqbAoVqocrpkkg35WBGZ8dk1q1RoDhRqH6ib56fVZHXtdRFXSnTVOo8FgoUbF6aE36ic4+4Zj6oyVKoxpTlpDAdp8LlR+uqP5CvsqBpXpdc3umrqHOF1cFw2wKeLBqNY4WqhzRGv2XU2rpNdDfyRIlwrhP49zUwg+NVHgmZE8BzWIBLzEXc37i/pUUW00GGuYxEJh7u5IsCnqPedD0IWvOBHZLrYiye9CQAgIASEgBISAEFgcAksssmlY1Pnu1/+aTz/yO2y8aYuIbItj13m1elki27zO8Et4kBIWCmV2FyscnapwsqKTNS38Tpf9Yt8ZDXBDIsLKoPs8T76LjXZBRLaLneSX4ncLQ6tzbLLCm/kKg6UamYZBA6ctKHTFg6yMBNkc9xPzXFoo7sywF0pkW3qMJpVSkX25BpbPR9jf9DhS+cHeGs2T90W4W+WYUiGSl+Y4eYlDsDD0BqfyFfbkK7ZwMdwwqFgOom43XdEgKyJBbkwEaPFdmgfbzIkXXGS7xBHJbkJg2RLQdbJKlJ8qc7hQY6iqM2lCwO2iPeinNxZkQyxoi+VzFU+90LhEZFu2VpeOCQEhIASEgBAQAr/iBJZYZFPf8XN87Svf5NHP/yNu2nKTiGzLaIKJyHYBY5g61UqD0brOhAlel5M2n5ekCs9UCa/nIXSIyHYOb8u0837lahoZzUDDSdzjpi3otfNJOecB+ZdZZKtViuwZLfO2BprLYYeL1nQdh9PDTa1x2xPqcjwnL2+pMTE0nalq05umgoOoS734ewkrT8J52EJEtsuzgOz960JAebXpVGoaY3WDKcvC53LR5vMQ93nwXIZ39GxiIrL9uswfGacQEAJCQAgIASGw3AgsscimYVklvvf9HXzqoUfYuLFfRLZlNCNEZFtaY4jItvi8f3lFNhVurVOoNDhW1Sgocc0C3dkMjewLeuzw63lou4sP/R3OICLbVUMvJ/41JCAi26+h0WXIQkAICAEhIASEwLIgsMQiWwPTtNi5cwdbt0rhg2UxA2Z1QkS2pbWIiGyLz/uXWmQ7jUeVNFTp1mcS3v0ySWtnbCwi2+LPdzmDEJghICKbzAUhIASEgBAQAkJACFwdAksuslmWxfbt29m2bRv9/eLJdnXMPvdZRWRbWmuIyLb4vH81RLbF57QUZxCRbSkoyzmEQJOAiGwyE4SAEBACQkAICAEhcHUIXBWR7YnvfZP7P/UIGzbeKOGiV8fuc55VRLalNYaIbIvPW0S2xWd8qWcQke1SScl+QuDKCYjIduUMpQUhIASEgBAQAkJACMyHwNKKbLoBlSG+/Jdf4Qu//y/ZfPPNuN3u+fRbjlkEAiKyLQLUCzQpItvi8xaRbfEZX+oZRGS7VFKynxC4cgIisl05Q2lBCAgBISAEhIAQEALzIbC0IpsBzrEX+eM//SZ/8K//hHe/6xbcbtd8+i3HLAIBEdkWAaqIbEsL9Zyzich2VfGfdXIR2ZaPLaQnv/oERGT71bexjFAICAEhIASEgBBYngSWVmTTDMgP8Ndf+zs+9/v/gi1bNku46DKaFyKyLa0xxJNt8XmLyLb4jC/1DCKyXSop2U8IXDkBEdmunKG0IASEgBAQAkJACAiB+RBYWpGt0cC0HDz55A4++YlPSOGD+VhsEY8RkW0R4c7RtIhsi89bRLbFZ3ypZxCR7VJJyX5C4MoJiMh25QylBSEgBISAEBACQkAIzIfAkopsmqZhmiY7duxg69atIrLNx2KLeIwS2T77i6P81spW4h4J411E1Dhw8NJEiapp8MWVadr9Xvt0v/36Me5MRVgR8uF0LGYPfvXbVox/PlHEtOCR3hQ9QZ896P/rjRNsigW5NuwXxks0DZQtXs6VMCyLT3YmWBMJ2GdumCb/6a1h4l43WxIhwFqiHslphMCvLgF1vT2dyZPyuvnCilbCkpbjV9fYMjIhIASEgBAQAkJg2RFYVJFt7969lmVZ6LqOEtgaypPNNHnyySd56KGHWL9+vYSLLqMpUTVM/ujgMEmvG5cIPItqGafDQaamcW3Yx0c7ErbIoLY/PTKKsoPP5URMcGUmUCLleF1nTdjPB9tipHweu8E/OzZGXjMIuJxXdgI5+pIJKFtk6zqrQj7el47REWiKyrpp8Y2TWU5VG0TdLpHYLpmo7CgE3pmAundMNHQ2xoJ8pD1u309kEwJCQAgIASEgBISAEFgaAosqsr3xxhuWEtWUyKYENvVH/fvTTz/Nww8/LCLb0tj4ks9iWhYnqw1b5JFtcQnM+OsoT4Okx4172m1ttNZAeRSKBa6cv2KsXjYVXyUcC+MrZzrfFmZsEbdt4cLrbL70WxaMNzSmGrrM+fnCleOEwDkE1PWmfNHVuqf+qI86sgkBISAEhIAQEAJCQAgsDYFFFdkOHDhge7IZhmF7ss2Ei+7cuZP7779fwkWXxsZyFiEgBISAEBACQkAICAEhIASEgBAQAkJACAiBRSawqCLbwYMHbYcd5b02EzKqPNu2b9/Otm3bRGRbZONK80JACAgBISAEhIAQEAJCQAgIASEgBISAEBACS0NgSUU2FS5qWUpk28m2bVL4YGlMLGcRAkJACAgBISAEhIAQEAJCQAgIASEgBISAEFhsAldBZLPY/sQP2fbAg/Sv3yCFDxbbwtK+EBACQkAICAEhIASEgBAQAkJACAgBISAEhMCiE1hikU3Dos73vv5VPvXob7Hxxi0isi26ieUEQkAICAEhIASEgBAQAkJACAgBISAEhIAQEAKLTWCJRTYdHDm+9uVv8ujnf5+btmwWkW2xLSztCwEhIASEgBAQAkJACAgBISAEhIAQEAJCQAgsOoElFtk0LKvM9x/bwUMPPczG6/tFZFt0E8sJhIAQEAJCQAgIASEgBISAEBACQkAICAEhIAQWm8ASi2wNTNNi584dbN0qhQ8W27jSvhAQAkJACAgBISAEhIAQEAJCQAgIASEgBITA0hBYcpHNsiy2b9/Otm3b6O8XT7alMbOcRQgIASEgBISAEBACQkAICAEhIASEgBAQAkJgMQlcBZHN5PHvfpMHPvUoGzbdKOGii2ldaVsICAEhIASEgBAQAkJACAgBISAEhIAQEAJCYEkILK3Iphs4Kif5y7/4Cl/4/X/Flltuwe12L8lA5SRCQAgIASEgBISAEBACQkAICAEhIASEgBAQAkJgsQgsrchmgHPsRf7Ll77JP/rXf8K7b1cim2uxxibtXiYBC6joBkXdwFT/IZsQEAJCQAgIASEgBISAEBACQkAICAEhsOwI+JwOYh43bqdj2fXt17lDSyuyaQYUTvHVb/wdn/3df8rmzZslXHQZzT7dsvjJaJ7Xp8rUTHMZ9Uy6IgSEgBAQAkJACAgBISAEhIAQEAJCQAjMEGjzefhQe5xrwn6BsowILK3I1mhgWg6efHInWz/5cdatk8IHy2guUDdM/sWeQZ4cy1MXV7blZBrpixAQAkJACAgBISAEhIAQEAJCQAgIAZuAZUFHwMO/WdfJxzoSQmUZEVhykU1VF92xYwdbt26V6qLLaCKorjRMi784luGNqQqGumplEwJCQAgIASEgBISAEBACQkAICAEhIASWFQH1th7zuPhUT5LbU5Fl1bdf984sqsi2d+9eS4lqmqbZfxrKk800eeqpp3jooYdYv369hIsuoxmodLVMXWNS021lXDYhIASEgBAQAkJACAgBISAEhIAQEAJCYPkR8DmdtPndhCTP/bIyzqKKbG+88YalRLUZgU2JbIZh8PTTT/Pwww+LyLaspoJ0RggIASEgBISAEBACQkAICAEhIASEgBAQAkJgvgQWVWQ7cOCA7Q+l67r9Z8aTbefOndx///0SLjpfq8lxQkAICAEhIASEgBAQAkJACAgBISAEhIAQEALLisCiimwHDx48T2RT4aPbt29n27ZtIrItq6kgnRECQkAICAEhIASEgBAQAkJACAgBISAEhIAQmC+BpRfZTJPtO59k29ZPisg2X6vJcUJACAgBISAEhIAQEAJCQAgIASEgBISAEBACy4rAVRDZLH70xGPc/8CDrN+wUQofLKvpIJ0RAkJACAgBISAEhIAQEAJCQAgIASEgBISAEJgPgaUX2TD59lf/jM989ots2nwzLpd7Pv2WY4SAEBACQkAICAEhIASEgBAQAkJACAgBISAEhMCyIbDEIpsGVPnG3/wNj3zui9y4eYt4si2bqSAdEQJCQAgIASEgBISAEBACQkAICAEhIASEgBCYL4ElFtkamGaDx5/YwYMPPMSGDf0iss3XcnKcEBACQkAICAEhIASEgBAQAkJACAgBISAEhMCyIXAVRDaLnU98h60PfJr+DZtEZFs2U0E6IgSEgBAQAkJACAgBISAEhIAQEAJCQAgIASEwXwJLLrJZFmx/7Otse+gR+q+/SUS2+VpOjhMCQkAICAEhIASEgBAQAkJACAgBISAEhIAQWDYEll5kM3R+vGMH2+5/gPX9Ei66bGaCdEQICAEhIASEgBAQAkJACAgBISAEhIAQEAJCYN4EllZk0wys6km+9d0n+cznfo8bNq0XT7Z5m27hDzRNi/FcAdM0F75xaVEILAEBh8NBNBygXKmj6QYOxxKcVE4hBISAEBACQkAICAEhIASEgBBYIgIW4PN6SMZCWCpUcB6b0+mcx1FyyKUQWGKRzYT6Qf7q//wdX/j9f8OWW7fgdrsupZ+yzxIQqNU1/vh/PsZUvgwiTiwBcTnFghKwwOt1c/9Hb+WFnx/g5GgOUdkWlLA0JgSEgBAQAkJACAgBISAEhMDVJGCBw7JYc20Xv/f5e6nVtHn1xu/3oxwUZFt4AksrsjU0LEeJ73z1G3z60S+yabPkZFt4k86/xUKpyvV3/jMGRybm34gcKQSuFgELQiEf//s/f54v/dkOXts/AE65cVwtc8h5hYAQEAJCQAgIASEgBISAEFh4Ai7D5J57NvHk3/0rCsXqvE4QiUQQb7Z5obvoQUsssjVQkYg7n9zJ1q2fpH/dOgkXvaiJlm4HW2S7918yOJoTVXvpsMuZFoiAcpUOB3387//wKH/6l0/y2luDOMQNeoHoSjNCQAgIASEgBISAEBACQkAIXG0C6p1HiWz33rWRnX/7zymWapfVpZnwUhHZLgvbZe285CKbMuqOHTvYunUr/VL44LKMtdg7i8i22ISl/cUkICLbYtKVtoWAEBACQkAICAEhIASEgBC42gREZLvaFrj4+RdVZNu7d6+lJoGu62iaRqOhPNlMnnrqKR566CER2S5unyXdQ0S2JcUtJ1tgAiKyLTBQaU4ICAEhIASEgBAQAkJACAiBZUVARLZlZY45O7OoItvu3bstJaopgW1GZFOC29NPP80jjzzC+vVSXXQ5TRER2ZaTNaQvl0tARLbLJSb7CwEhIASEgBAQAkJACAgBIfDLROBSRTalw8yVc03CRRff2osqsh04cMCuJ2sYhu3NpjzZ1L/v3LmT+++/XzzZFt++l3UGEdkuC5fsvMwIiMi2zAwi3RECQkAICAEhIASEgBAQAkJgQQlcTGRTFUPL5TL79u1jy5Ytdg78GWFNdUREtgU1x5yNLarIdvDgQVtkUwLbjMimjLp9+3a2bdsmItvi2/eyziAi22Xhkp2XGQER2ZaZQaQ7QkAICAEhIASEgBAQAkJACCwogQuJbMpzrVgs8txzz9mOTQ8//DC33HILHo/HTtslItuCmuIdG1t6kc002b5zJ9uk8MHSWPgyziIi22XAkl2XHQER2ZadSaRDQkAICAEhIASEgBAQAkJACCwggQuJbPl8nmeeeYbHHnvMdnKKx+N86lOf4rbbbsPv99tebOLJtoDGeIemroLIZvGjJx7j/gceZP2Gjbb7omzLg4CIbMvDDtKL+REQkW1+3OQoISAEhIAQEAJCQAgIASEgBH45CLyTyKbCRF944QV++MMf2gKb8mpT3mtKaHvggQfYuHGj/fcisi2+nZdYZNOwMPj2V/8Pn/nsF9m0+RZcLvfij1LOcEkERGS7JEyy0zIlICLbMjWMdEsICAEhIASEgBAQAkJACAiBBSFwIU+2N998EyXwzHZkUjnxW1paWLt2rZ0fX0S2BTHDBRtZcpENqnzjr/+GRz73RW6cTsS3+MOUM1wKARHZLoWS7LNcCYjItlwtI/0SAkJACAgBISAEhIAQEAJCYCEIzCWyzQhnXq8X5dF27jZTiFL9JiLbQljhwm0sscjWwDI1Hn9iBw88+CAb1vdLuOji2/iSzyAi2yWjkh2XIQER2ZahUaRLQkAICAEhIASEgBAQAkJACCwYgYtVF73YiURkuxihK//9KohsFtuf+B7bHvgU/ZKT7cotuIAtXLbIphInzpzf4eB8zVwlVjy9A3OI6gvY++XR1OzyyOd9Rbgor4Ubw0w/5vqSsXBnWV4tXanINtt2zZE5fi3mrBrp+WOftu30dT3372f4zPm7WhBOX/9nt7e8Zk6zN3OP4cy6dqH58U7jnzn6YvyWBY/Z69OsDp1ZQ2av52ftoOCdPYQLzJtltSbNOeazr/u5bKfuZecO+cx6MTen5TRu+8597rVpL3mz7uNzsJn99fuy5uyczweX1cIV73yxNU4BOd+mCsmZL/5nOnGRtc9Gef4T0RUPYh4NXGxtUoOeeyrMMW5lx3fYf9ncL+d5TdsPsOeBOP8Z4ILPePOwz0IdcrH711x2nt/1vHyeiy5+Tc91X1f9n+Nan9P+y++55aJjvpzrea7JtwzW6tPduoS15h2frdR6ftb4Lva8Otc77EJdnZfezjvZd+Z+ctbvFrhMk3vu2siTf/vPKZZql36iWc+8kUjEztsm28ITWHqRzYLt3/8a2x56lP6NN4kn28LbdN4tXrbIhgO304FpGhj2Wc9ZpNQC4HaCZWIYasG73JuziWUmWHd9HPPYMMeqGrpaNed6dlVPx/EWNnT5mDyWYbSmo7/DrvMGdAkHqvE6TAvdbN7Ez3rOdjhwuxxgmuhm83nuih7DHS66V3WTMCY4fLJMVTdPvxA4nH7S6TB+aoxOVGjY4H61t/mKbPZNy+Gw1yK3y4lTZY40DHTDwrQs3F4vfX2tuKpZTo7WqeqXO4+XM3c1Tx04XU577C71QomFqRtohnn6IUXdgG0+TvXiZdpJU42ZOexQx7pQNWzUfFYJVnXdxMSJxzPdpr0GGNPXxfLip+zvcKjxqXE01zBTjVEzbfurUan/P8NoeoyGiamuc7WH04XH7cRpP6DOzB91/MxDuhO3u8mvuR6a6NN8l8PLeJPBmWtAjUHZUfXTmB6jGolz+hppLmPKzmrtd+Byu/E4p8euz9gZHC4nHnVNqXkzs//peXN1r4uz7e607dac22rMtuRiM3E4Z64NZbrpMdvXTNPmTVZqvWgedzZH9ZJnTLd57g3h6oz//PVO9XH6+rTv081NXRNqzrrUs7dloRuGfR93qDngdqJKVjXniIWp5o5aI9QcmLmpTVcvs+eQulau2svbzL142mYuZbPmmGfGNDNmtc6ptUy9b9i2np7/LnXtqr+fvi7s9W36BfAMp+b8V2uCWuvUdXN1v9LMjNuJ3f/p69O+bg1DPYacWd/VXFZc7OWpOcdN+7pWxzXn+Jk1q3m/8Ki1csbY1qw179znwKWc5tPrdXOtdmEvtzPrrf1M1rR002bN+armtjG9Zql13J7zan2bvibUNT2z2Y8Kah1UxzqYvs9d4XPclfKZHrMarH2PsW1iYag1yb4PN8eoZqe9fqv71Mw9Sjex1LXrceNpGr855+1n9+n7leqffS03BSt7rZvF5Eq7P7/jZ13TymbqHmMLZ2qdaq7hzYdrtX6r5+4zzy7NZzt1z3bi9bimr9nptcAEp30vn5k7zfFq05yu6Hl9fgOdddSMMHjm3tNcmi9h7Z6e3/Z163afXsfU2q0WeE9zwcOw14a5Rfcr7v7lNnDO+mo/O81af43TX0RmPbs7LExj2l401z2Pu/mxwP579cxlLwEOnOo3lwPFcOa35pJ9taw8bV/1bOFx4Z11n5pZn848TjbnqMthqUWIu969nh//9T+nWBaR7XKn2WLvv/Qim6Hz4x07uP/+B+jvl3DRxTbw5bR/6SKbhWW6SLSs5L03Bzm59y32DGlos77eqkXNF+7lfXd30jj5Ov+wR6NmNh9CzyjxjuaN8Nyv56cXTwO02/n3/+8NaP/f9/nSYI789G+n25heEB2WCbe+j/++Lc3uL+3kBycnKc58dZ21GKvzLcYiqvrj8vm5/pYNdOsTvLxrkIm6YT/AzDzQ+1as5YMbgoy9cZA3hqvU1A2u+cQ3/Y/mw9DMS1DzbtBk1Gzj9BJr/4XL08qj/+jDrK3t5X99cy/DBQ3UokuIazas54O3Jskd2s/O10eYrBr2E/VMk2c+2U+3f9VuLJczQy+877xENputdcstAAAgAElEQVS3g2i6nY3X97Ii6cfnsqjmM7zyxkkGxkr440l+53fuxX/yeb72RIZTBRc4p2HOeslovqGcbSO7x0sw/+ZHsTl2byTJunU9rO2KEFAP4E6L4miGN/YMMDBRQfdHWH1dHxtXJYj43Dj0KsNHjrDrcI4JzUd7bxeb1rSRjrjtr2FWvcyh3cc4mAmybksHqzpD+M0Cx48c5vWDeSYrThzL5KOZ/dLk8pLu7mTjdW10xLy2WECjyrF9x3nzRJYpzcQXirOmv4+1PXGiHtCreQ68PciB43k0R4hV6/pYv0L95rBf0MvZcfbuG+BopkwNHx0re9i0tp22kBsXGuMjw+zaP8zIZMN+Cbqql596AXN7aOnuYuN1HXRFPc1qVLUiJw4PsOfoBJM1C08kwdr+Xvp7YoQ8oJWKHN1/nP05ndjqPm7saaEt7GDqwHF+se8UI84Ia9f3sXZFlIAbTK3G0Ilh9h7OMF7Sruq4bbu7vbR0dXD9mg564l5bJDbrZY4eGeTNw1kKVXUPi3Pt2h7W98UJexxopTzHjxxn71GNaEcvmzamaI16aEwN8vqbx3hrxEOio43r13XRl/ThUvc7rcrg0VPsOTxOrqbe7q7WQ3xzKXI43MRbW+lf18XK1iBe+y2jwfjgELv3DzFUMnD6A3St6GHTtW2kQ04srcbJEyfZ/VYGUi1s3LCKFXEvRjHPwbdGGXVHuX59Bx1e0/6go/7ndLtxWxqje4/x2v5hRv9/9t47rMozfdc+V6WD9N6kKgqoSLeggr33gsYSTTTF9J5JJjNpk2SS2BJj7F0BFXvBhlJsSJHeQXrvsMp3vAvN5Le/vY9jnEmC+9h5+A/WWqznffr5XPd1Pzo0/Gdz1X/+LmFdEItlmFpZ4TXQFgdjLaTCYayni/KCElKyKqnpVCHXN8TZ1ZHB/U0wkotQdLZRkFPM/YJG9O2s8RnoiK2BhI7qOtI181srSl0DbByF+c8cEx0xwj6kvbGJB+nFZD1sQtFHdX687Eil2ljZ2TBIaBtdiUbB09PeQkF2MWkF9TQrQaefCZ4DnBlop4c20NHaRHZmEdmVnVi6O+Ljao2JFjSXVXA7uZASXSM8fNwIsNZC0a3UdGdlRzNFeQWkFDTT2tML6/qkiMTomZjg6emEp7Uucs2S3ENtxUNupZVR2ahAItfF2tGOYQMtMNWRoOzupK6shHsZtbRJrBky3BZHCzni7mZyM9OIz+q9rtXsv9RiDI3N8R5sg153LQn3H9LcodSAnL4oj4GBlpYe9i72eHua00+g3yIVXc0NpN/LJ6O6A6VIgoGpGYMH98fdXI5YpaKloYa7KUWUt4txH+qJt7UBUpQ0FJVzK7cFY29XhlnJEIibgOhk2jJoryfjVhpJ5cK1et/U+bHiVCSWYmBqzmAve1zNdTTgSK1SUldazq27xVQq1Mjkuti5OmjWdjOZAFO6qCor4cb9eiT6towItcVUS6RZz2/fzSO/VsoA3/542RkiFwkkUUVbbTV3bueR39J7id1XpfdSSIK+kSlevs54WGgjFn6nVlJfXs6te8WUd6iRyLWw7u/M8AEWmMhBqeihurSEhJQK1GZm+A31wNFAgqqzjdzb+TRZ2DDI2QRtqYjOygrir+RQqgHyfVg0gE3UWxdXZ/zdzeknF1pDhKq7hQdpudzNa0KFFG1jc4b6OuFuqd0LzFsayLyfSUqFNg6u7gT7GaCtFtFWnc65pCrqW6XoGJni7eeKp7k2UpWSzvYG7qcVklHSKqxcfTJ/9a7NYvQNTPEOcMPdWKqZcyRiFTUFRSSklFHTrUYsN8BziBu+TkZoq1T0KNpwtdTlndeX09HZ9USN9vhM+aeS7Yke2xO9+I+FbD1K1B1lHIo6p8ku6usz6E8l2xM11+/74ieCbN1auA+dzo4vB/Dg8GH+vj+Lks7eG22NFBstfKcs4qfX3Mk/8Tde2NBGbVcvNNLS0UJHLkbV3U1rp0Lznl4VXC9gksm10NWWQE87zY0R7D81EsU7m3klr5JapeZ+FS1dOToS6OzspLNHWFxVMDmSs2vtuP7aTrbkVlOv2YFI0NGRoy2Frq4uOrt7b+5+IVe/0SMVFnepnjEznn+GZ/vXsumbY1zIb6Xj0QFajZSA557li9BOtn8RRXRaCz1aWug+/l6CakZDzqToyoQNvhKxlhSxWkmnBtaJ0daWoy38raub9i4lyKyZtXAYVp2lHDidSW1rF8IVnWl/H5YvCcBV9ZDjUTe5VthMm6pXbaIlUtHdg2bDpC1R09XVrXl+wnaiLzcQv0UzPDlkU6NWqtE2tiR8+ijmhlgjrm2lVaKDtbWIjMQkdhxKpV5ixEefzEM3L5rPtpWRVycCqQQdbRkShZJOlVpzW6bULIBStIQ26u6hs7NHs7nV0paj8+h3Hd29qs+n41mrUSt0cA/2J3LaQNx0eqis7UbPygI7/S6uH7/E7vPFaHn6snSmL4OMlVS0KDA0NsSwKZ+YqJtcfGhA6KQgpngb0VnXQptYH0cXY9rv32FrdA2Wg8zwH+bISB9t7l87xT935vCgSoboqUgqLbS/GD1TOyKmBjLVzxyaWmhW6mDb3xRVXhpb98UTX9rNwBEBLJ48AAdxD40tIvpZa9NQlsWBQ2lUy+2YNs0XbzMRDdUtyEzNsDdWk3I2nl2xGdRZ9mfOnEBGuejRUdWJ2lAPA51mrp1LJOpCHg+bFQiyiL7a1ArjxsDGnohJwUz2NkXc2kQDejjYGNJdkMreI/HEFUnwDAli0QRPHLQ6NdDN2FCPjpwMjsbnUG1kTYCzF+NHOKObdIPvdyVS7uXLkuleWEubKKvrRsfSFO2uWuJOJXI6sYy6LkE20Bf17t3Aa5nbMXZCELP8LJC0NdGo1sLBrh+dpRnsPhTP5WwRAwP8Ne3urNNNTQcYGcpQlT7g6PFcyrHCP9CG0GAPHOVZ/LT1FIfTHRgv9KXhJijr66jtkmDuYIa8vpQjR29wOqVaowLpm7Oa0N9F6BiaExw2nOmjnTHuaaWhTY2ZgwUGndWcPXCJAwnV6A8eyKxpwwm2l9PR0IXEQB9xexXnYm9wp1aCb5AvAUNc8NBXkhx7iyQ9ZyKnuGCQm8f9yhZ6JDLM3ZwZ6qrLg92x/H3HLXIFQP9bTPRP9Bm9dTYwtWFUhD9Tg+3QFtq6U4yVgzmSmiKO7onjZHYHDkFDmT/ZGy8jFc1NSnSM9emqLuTEiSTyFYYEhA4leJgzdp31nNpynB2pDVgGDGdWhDfDrKG2soEmhQhVezM3Lt7iXMpDejRKmb4owl5KipmNExOnBhLh04/u2kbaRdrY2RnRlJnO7j3xJDbI8AkPYlGEG9Z00NgqwsBYh5rcdGLOptFqZENwiC8BQ52wKM9h06fHOWfvweLnprBAu5brdx9qVF09rXVk3EvjUlotDZ2SPrlE0aiNdY0YEDScFZMHYEsLlc0KjKwsMBfXcOroBfZeqcXA3osF84IY6SChtrEDpY4uFopqrp5O4sIDbXxCXRgx3I4hnlokxmzl1Z2dj1RcoG1gSmBYCEvH2FCaGM+G4w+o7VD1KWQTi7Wwc3Fn9pxAguyl1D9sQGlgjJONDkVxV/l2XwoVBuaETh7B4pG2aDU30azQxthYTNaNBA5fKsB02FDCvB3p79Ufq6wkPvruNowZQoSjNsLtuZ6JBcNC3DGuuM/Xn+5nV1ZPH+5hhP2+cI4wYVhYIEsmuGDa3UJZQ+88Zqyq4+SOU+y4XY+dtxcL5wQRaC2murgNkZkh/eT1xB69ybUHukyd7am5WBroKGfXlmNcrLDk2cVD6S/rpLyiBT0b4QJGQeLBU2yIzaOuT8ezCC0tI4aODmLJFA9Mu5p5WNuJqaMNFuImTm8/yc74Kgx8vVk0P5gRtiLqHrYi7meKAXWcPnyJq6VqgiOC8B/kzBBHOcnfHOG02BR/f1ecfAbg15zOW6v2cr7P6vlorhQgmwDM7dxYvGQ0ExxlVFdV0Sozx9NFn/q0m3yx5Rq5zRaETh/DyggHtFvrKeiU4WqpQ0vaTTYeyKPL0oc5k8wZMtQL6+YTLP0gkZxaUwJnjGPtJGek9Y1UN0qxdNWmIuMuP+xMJuNhJ8h61c5/XOm98JZIDAmcOJpV013Rqa+ltLYL6wH9sVFUsPf74+y/24jt2FG8tmgIdrRSUqjA0L0fg6xFuDu5a5SIT1L+hGxP8rT+s9f+wZBNBV2ZbNtyiOVr38PPf5hG3vxneTqewJNCNrch09i3bTwmBbf45B9HOJpSR5tauDpUYmDvx/tfzGKhuw6JB//C2u9aqFPJMLW1Y+ggO+xMtFA21JH5oITcskaaHoWXmdhY4+3lgLOFHqLWSu7dceeDzUNpfX0Tr+ZW0SDWwdHZAS8vK2x0lNRWlJOeXkpxXQdd4yM5tdae+Nd38UNOFS0yXez72zPI0wprPaitKiM7u4L8SkFF9ihc87eaSdWCDFmGQ+BYvl7vS3nsMb6KyqG8UzjQKdF28ObzT2Zhe+80b+3KRdHPEq9B1tjpQ2PVQzIelFJY00GnlQsTBhvSXtKNsVM/OmuKufmgGVMbWwZ5WmBhJKW7tp6MrEKyK9vwHOqFQWsOt7M6aFNK6GdmyZipI5k51Ij8xFQu3czjQUkd9Sop/TzcCLYQ01gvwszJFGtDNTXl5aSllVJc34Vw5n2svHs6euSTfYsnhmxCm6GN66ixvLfUDcXdm+w4mkVujyEBC6by+lgZMV8dJbZIyfq/9EK2z7eWkNcgx9RduF0zoC2rhPRuA7zdjZDUK9C26IeVuZyOqirSMytpkRvhIaiDzLTpqq4hLbOYnKo2OnqEW8knq99v/2oBsukyOHQww22hJKOAWznN6LoPYOn6SQyvz2Db0SIGTgohUKeBcyducCK7CVP3QTy/IhSbkjv8dLocXQczdJsqSbxbRo1Sh8HLZvPXCQac/EcUuy5ko+PmzvtvjkZVnMCWXZlkVD5dkM3IwpaQIEdMO+q4daeEsk45A+ZP4YPpViRtO83+LC0WrgllaE8eRw8mc7lAhWPYSF6e70LdpSQulSkw7SemMqeA5KxqxHYDWbZ2EqPbi9i58x6KsCAWDxORdiGBg5cq6LR0ZtayMEbpV3Po53OcuF9Lm1hQmfz2LfzvfKIwbgztXRg93Baj1gqS7xVT1mVE2KRJrIuQc+/8KQ7mWzBv7gjs24o4FJ3EnSo1nsMDWTXVhebUm2zZe5P0EheWvjyFqbJ8DkU/xGH5aMb1K2PfzrMcK2ij37AgVq8Iwak8g107rnGtrA2FEIr2h9dbo7NCx9KWkGFO2CprSbpXQEm7NqOnhvPiJHPunr/A1vt6LJw3Gj9lKfsP3eBapQK34EDWTHGhIz2ZjbuTyajsZHLkNFaESzh1II5LLSN5ZfFgTHJv8O3O66S2aeEyfRKvLRpA6cU4vtx9l64+G/u9wEnfzIrhfs44yttJu5dLbp0Kh5FjeXaeL3YpN/l+XyFW88OY460k8cRlopMb0ervTeTCAAZ0ZbJl83kulKqxHxPGmkmeyG6lcE1pSkh/KWkHzhOTU0O3vhVj545neZguCftOsfVyFV1/+MFF6P29IN3Y2paA4U5YKRq4fTef4lYZgyaMY/VkdxRnL7HtejvDV4xkpEkVsVE3uZzdjYWvP8tnD8a0LIl/bozjVns//OZMYPkwEwr3neRIjR6z1oxnnHkLsXsvc/JWKdUKOcam+qi7W6lu6uoz+NKr9pFh4ehAqL8DelUlXE8poUFiypgFk4gcakjG9tNE15ky+7lAXBpT+PnwfR7UaeE1OpTF4+xou3WJr39OokDXkfErprPSto2or44T7+HF4sgg9C+c5MNtqaAlRSMDlUo04eF/8On0lylOc6WqJ6jsPBlppyL1Vib3K7pw8hnGyyuCsKxJ5r3d+TiPnsQ6Pylndp8n6kEdUkd3ls8PZqi8nB82nOJ0aiMDhg/mtdfH0HxzN69t79CEAEu19fEIHMbSmV4Y5qTw484k7jcrUfdJv+6ttnCPLJFqY+/Wn5FDLWjLyuJaWhUqC2dmrJzNyv5NbH8ligR3P1593hfJrbN8F51PpciMsOnhRAbLuLztCBsvldNj40L4mgW8Ln/Ae69HkyBYvShVyHWNGRIWyvKpzlRfucYPxzN52GcXBY/GtEqErp4JvoGeeBl1kJqcR2q1CqcQP5asGcPgjCu8tCGX4c9MZMXgTq7sv8Te+CbkHp4sWDmeyTqZvP3qURJaxPiMC+KNNSNJ3nuMM1VGjHGWkHk3i9v5zRh7+bBozUxm9aTwzvMHuaQj76Pu3QsWtXWNGRbmzRCtZpJu55JR3oVjUDCrng3HOz2Od75Jx+GFOTzv00LMgThikxvRdvFi3sJxRBg+4K/vHOFStRTbsAjeXT2Mnq0H+OhcFk0WVvg+u5Ifvar4y/LdnHlKIJu+vTtzw+zozM0hLrWYFrktM+aP4Y0ZFuz64kcO1g7l8zdGI028xsaYO9zv1md0+EheWuRJ4Z7tvLIjD4m2FoveXMEzAx+w9i8JlOmM4ovPx2J14yR/O5hNTqMe/nPH8eIMBx7sPMjfo3Joksr+4H1JL2STSowImRWIn6KSi4k5ZJZ34jw6gvfeCsfyyAFW76tj7qalzGpJ5ssdSVxNV2A7ejgvvDCDZwbK6HocHfXvbPz+9GT7N5/Sf/eyPxaydfegFrVxZOceFi5dg8+wPz3Z/rvm+23f/aSQzWPoNDZ9HUx/ZQ13r17jr1uTyKjrQik1YMqaFbwd2IHKxoWy05/w0vcdSD0HM3uyL0Mt5PT0gEQpRt7TQNzxOI6kNiCxdWLenGBG22vR0aMxvKC9wZhRsy3JWPotr+TXYzYkiEWTXTGVC4aPSqQGYuru3+XoyQzuD51DjADZXtvB1qI2bP39mRXuirWOoH1TopBL6K7M4/CR29wqbtUokH5LRZFaoUTLzJ7lbyxhunYO33x7hmslHXR1SRm+ajn/nCLl58+juStyYep4T2z0xb110BfTkJnG0WMp3HOPYNuagehWtdKq7iI98Q5n8gyYPXkA/fWVtIpEyFQ95N5L4MC1hzzzxnIcyw/x159r6bB0Z9rkYfjbaNHTI2jnZOiqWkk8e5WD6S1YzJjDVxFmNJY20KwSoa8rx0hHRUF8PD+ezSa3rhuVuo9D1/6LLv2kkE2tVIKhBRHPR7LOpoKd3x/nbF4rHWoVIis/vvlsOnYpB/jqUhOL189DN+con2+voNV0AFNm+ONvVM/FqETi9IfwfqQP/btbqWwTOrYW/aQKqutbaVdIMTWUItaWI9eRUZeTwt4j97hX1kpPn3kU/fohC8pOMeIeATj2elLJLO2Z/fo8pnYVczNbSWiELZmnr7L9WCZlQtixVI/AxYt4a4SEMxuOc+h+Bc2Cl5sASxRgvXAeGxfYc+v7E/x8OQe5uxvvvzoCZdENtuzKeoog26MNu6AsFKT6QliMoMJVgMW0qXyx1IPSg5c5LXZnzSQLcg7F8PPFQqoFKaKeI8++NJvpxlls3X+dM6ltKFS9fnVSE0fmrJvBXGkFUTeaGDDNF4u8BLbuS+RunbAGauEeOo53FzpRc+MMm08UUNgm7RP1x+OeIMAXsVip+f5C5D1KPYaPjmD9QlNyb9zkgXQw80docyXqPD+dr6SzW422uT2z10wmwryZmG2nOXXHjEUvTWGqJJdD0a0MWBGAd30i3++8zrWWHuROHix5aQ7PWNVwbMcJtiXW0azsK7jYG+6t4XsqESq1EpQS/MaN4tXFnuQl3OBapyPLxtuRdfQ038YU0SZSo2XmxNwVkxhv3MyJ7Wc5kVtHeORUVoSJOHngEudaglg90wPLwnsci8ujpFuKkd8Q5k90ofTqDTYeSaVL0ZeAXejjmmgyRII/jcaGSUQ/31BWPxOMf+l9dl3pYMgCP1zyr/H1jkRSu8QgNSRsxnhenGJKwtHjfHWpGfvRo1g9wQPtq9fZc7cWHTMZDfnl5Dd20c/Lj+eeGYFXwx2+/vEatxsEb6T/YnL/r94q1Fmk8UoVCZd5wvcQy7EPGMG6hUMxvXObE8V6hE93pufyWf4Zm0WZSoJY15xpCyewIkTCiZ+Osu2+DL8541nua0j+7svc1nVh5bNu9KTE82NsJWjJNCGo9fVNVDZ30aHuC4D86wf1q7YWlPJiNWLtfgybNI7nxtpSGZtEkr47kWN1SPjxMBvvNdAtkmBk7cTCJWOIcKjnp+9PcKbWkvErprLSqpXor06Q4+3NulUjUSRcZuvJEnpUPdQ3tFDT0ntR11ehk73USYgH0ASaaXzWBIsMW2dX1qydwEBy+P5sFeMWjcet4DIvf3aLaiEcS9uQIRFjeW6KC6WHYvj2TA62gT68sX4UjTd28dr2dhBrYzdgEHPmD2cwRcTsSyatSkFnWzvV3QqUT8NaLhhKKZRCRCtSfQtGLp3HB0Eqjnx0kbzwyXwwvJ5Nb+7kYI1YMNfEznUw61+LwKn8Mi98f496Y0fCV83jNWkG771xjAS5FKlcAIuBPLvEH+fKRD75No7bdYIvY58N5kcd/JEXqrB2a8LTQS0RY+TmwYLX5zKj4hYfRNUT/lw4A1JP8f7mBErQApkObiGT2PKaO8nffMmH8RJ8xwXx5qpgbmzfw3cnynr9Q4UfiQQdUzsmv7SMt0yyeG/1Ac73GWT7115FoD/iLuWjeUyCsdMAItfPZXpVAh8faGLCuxG43YjilV0plKlkiOU6DAoN48tXvbm1eQsfnGrHNnwc7y4fooFsH1/Ko9HKmiErlvGDZ+XTAdkeE2S1ErFYirJHqVG9S8VyhkeM4cuXhxC9YTvJNhP4aoqUz17Zz4nsNgTvAz0ze+a/uYaV0kTWPBdNQT89lry6jGUeaTz/tzu0jlhHzDw1f1/+LYcrRAimbPqmbjz3xnymi6/y4udxpNRp90G0Ra/NgjA2xR09qATIrVJj4DKMtz9fQOCFw7yQZss3n/mR9N7X/P1GHT2Cj7LEkIgFizn1Vz9aOoTQ9n+//Klk+/ef1X/6yj8YsnVrzFbPnTvLzFkzGThgwJ/hov9py/0O73tSyObpN4Nv37WlruAhpjZmXNp7nJ8vlKEzdBxfvTGI6mMXsJo/h56rn7H+oAnjVy9gsXUtZ2OTSS7tQqbrwJx14XhXXmP9V3fpN2smb4/QJikmjos5bfRILAhfMJaVU81InPkVb1Tqs/LjuYSK8tl7MpPiZgUOQcE8M8KAxM0xbNYL5aeVNlx9dTcH2s1Z/dZ4PNtziDqVRX5jD/0GDeeFee5Uno7ik6hcSgVDkt/yXkqjZtNm4MRJfLnMgbt7jrHpbAFVWgP45Ot5DC0/zzt7Ghm/eirhhhVEn31AtiAH9vNj8Ugz0rbFsEE7iJ2v+WPyIIGNMfdJTu/E2m8yny7R5/apKxy+X4NKSxutzhpSyjp456uX6F/8E69sV+M1aw6rBipIOp/E9bwWVDIbpqwYR4gilXe/TaJ16hL2zTEh8/QldscVUdMmI2D+JBY61PHRd2e5dL+ant8YPP4O3fT/+JFPDNkUSiQ2Nqx4P5LQ+ly+/PY8GbVtIBVBlzavfbmOCN2TfHqgkVnL56BfdJK9twzw8g8g2LyD5EsJRN0optJvGrteCcWj4i5bo+9xrwR8QgJYOs8LdXYaUbG3uVfVjXHgGNaO0ubaP2PYllRClcZQ+ikojzM4CQcOqSHeI4NYs9CNmvg75HY7syBcyekTcew7W0NDp/CNZVh7TeerVTaU74xi090SijUJTiSY2bqz+LlxjDQo44et17iSVo2Fu/tTDNkeZ5R7tMFRSzCx7M/sFWOIsGngwIFE6oeH8ewgHaI2xnLsThkqwcSqXcS0FfNYE1bPvn3xHI0XkosIRztdBgYGsGLhIFSpycTU6rFwpg8l52+wPfouNZ09GhBp4zKQt9b7I3kYz+ad2U9BCO1j093ezbypkytz5oUx2rCWE/tykQ0bwdzAh0QdOs++mx30CIlUDEwIWDSFVW5apOw5wd4EPWa8NFUD2Q4czUV71mhme8Hdy3dIKO3AwMmJiOlBjLEqZv/OE2w6UUNde9+Elv0CF3vdvAUyQD97F+bOGUmEdSOxUXfodgsmckw3MXtPsu1SFyKRACEtCZsyiZWDICX6DNseVBIqQLYxYk7uOUNUdn8WrhjHPD8jGkqqKGuTYedsiWVXETt3X2Dn9ao+DBd9fD59bGzd6zFlYGDNmFlhzAw0JPtCPCe6bFk8ZSD9Tp7li6hUinUFAz4lg0eH8vLyYZRdvcBfDxZhN2oUqyd6onfhHF8fTaFMLgNhHtA2YdTMcJ4P78e9/Sf57lw5nX2o9umFL78y81ZLMDa1Z8LskUz0EnH99B3SLQeyzM+U8p2xbEoopl5HCG0VEzJlDGtmu3P3cAz/vNCG3zwBshmQt+s2eaaDeXaFNaKHudxvEMzEpci0xLQ/LOLK5VSSClpo7yN/n19WlV/VW6yWYePswewFwQw1qOPwqSwUQSGsse4g5u/RHKhr1SSL0jE0YvK8McwMNCHmx6MczdZl/KppjyDbcQoHDmTd6klYtFeRU9EBym6qivK5HJ/B3SLh8rJv4WKvd1qvN6p2P3OCx41geZgFpVeucLbEjNVrh9GYsJeXf6rvTVyj0sHJM4Tn5/lgcfs0f42+j06g768gWw8Wdq5MnR1MqF0L5w/Ec6fKjgkjLaiLu8bRsiY6+lL5o6nqv/q3FB1cBw8hcmUQTtUpfBpdguPyubynTOed9dFcEww1FUpMLCxZ+sp8xhgUsPbji1Tr2BL+7K8gm0yGgZE9k5ZO5vlJtrSm3eZgbBJX71RSJvir9/Xm5X9knhSha2jJiAmhLJ1qRdbxcxxtsmLNihHU7Y/mbwfTUOsLpmxi7O1d+fSfc1HGfcaqH8T4hj+CbD/v4btjJWgMRBEhlxriGxLEyhW+qHd/3UgAACAASURBVK6c5r2tKdTL+yr8+1dz9y8Z00ToaJsRMn4kz8xyIC/mDNsbHHhrnT+S7/fx7sVc6rWFyzsJzgPcefejhXSd28W6zYXYjo94+iHbY6XVY2tqsQRz14FELg1nom42n32XhPPcJTzvm8Kqdy5xr1BQ04qQys0ICH+GjTMq+HzBNmKN9X+BbOs+v4vhijfZaF/G2CV7qBFuV1WgI9Jl9nNzWTeynDc/OMX1LG1E8j7Ymz9KMPI407G2zIzRcyfw4iwLLn27n5Ou4RyKtOHlZT9wraRRYzMiUYgZM8Kfc/tX0yJYBj1B+ROyPcHD+g9f+odDNqFRT58+zezZs/9MfPAfNtrv9bYnh2yz2PKeAecOxNHiP5UIMvh6Xxl+i6YT2nmTL3al89yXLyC5/ilv3xzIR+/Mpu1cNJ/+fJsawZ9NpYXj3Oc4skbGoTdOov/6M/iWxfHy3y5S2qpCrRBhMiGSqM98KF++gb82D2fz/kC64hI4md9Ip1KJRN+BGQuGIDm+l7cbBvPFfCvi1h/kvE4wn79nTdKGPWy4UUWtcCjUMmHdZ+t4xjSVZz+7RmpxW6/59m/4QNU9CrTtBrD+7Vn4197ms43x1AfP4LtlJpz+LorYvKF891MouqkpnHlQQ7NCgVjPlkmzfNG7cJi3awbw+QoPij/exkfXC6joMGLw6Am8s9IRRUkBV++WUlndQEVJOfntIj747lWcCrby9lljlr+4APP0y3y2JZ6ixh7UKhmWE5dx4FVLzr0bxfVxM/h6WAcHP9jLzux6mjp70Fu4kJ3P9Gf3xuOcv1lE16MMpb/hI/nDPuo/gWxyW1tWfxCJX10OX317joyadtQCZFPIePXTFxmve4pPDzQwY8ViPOXFlGu746Wn4Nrh0/wQm0WRYKQcPpOfnx+McncUX5xMJ7tZgfPIkXzyWigV8dfYtOcWRfXdSK0nsfGTYUgPRvOP6zlkPy2Q7dFmRiwzZLC/H0une2JYn83OvffR8RnD63PVnIy5xN6zdTQ+hmzu0/jyORse7o5h051iSoTkAfbuzJwdxBjnbuJirxOVUEZtcxe2Tztk05xRBEAueBg5M3laEOMHiEm+cIMjiRW4LpnDc4O0ObzxBMfvlKOSiaFTzdRn5vHc6Eb2HYjnyLV2VGp9Bvr4snCGD9btpRw5cpX7jt68vyKAgrPXNZCtTrhpVKqwcfHkzZcCkT68yebdWTx4CkJoezdcIswc7Zk4PYRwZxHpF+I5dFpN4KJpLAsu4/CB8+xPeJSt2MAEvwVTWeMuJ23vCXYn6DH9EWTbdzie2/YeTJ84SONx1dquQKVQY2Fni4dFJSeiz/FTbPXTAdlEYoztnYiYFMQENwlZ125w8GI9ftMnsyq8naO7Y/k5TvAgUqFWWjB68kRWekPKsbP8nPEIsoWJiD14not1vqxcNJJQGygurKS6W4KJrTUOOg1cj7rE9jMFVAoZOv/4GNn/ZR7uDR01MrJhdHgg04PMaUxLYee5TBr8g3lh0gAMT57ls6hUSnSEQ7kCr9HBrF8WwMNrF/n4YMG/INvF83wdk0aZYHyqhH4e3jy7YgzDOzP4bstlblT3muP3felN2GRiakf4+CAmDTWk8PpNdidVYjplHKt9jCndGctGAbIJh1ORiKApYTw3YwD3jh7jnxdafgXZ7pFvOpj1bwzGqKGAExfvc6egA8tBHozzMaEx5QYbD94ho14IoezbymsSPyDH2t6VaVP8CXVQkXDqKgcLlAxfNpXnTFs5+lk0B2oEyKZGx8iISXPHMNPfjONboziSo/0vyPaPY8QLyq/hA7DRFSOVyTGzt2aQiy4ldxLZuD+FwlpFn9b58cFRu58pw0YFMm+0I5K8O+w4nE6PtR/vveFD9fVdrN/W9C/I5hbCc/O9sbh3lk+iUh5BtpE03djDX2NNmDQ9giVhJuTfiOfg2TqsXENYNs2chzGn2HK/hLy6Nlr7NIF77yWJTKyLm+dg5s32w1NaxaF9cZzp6cfYFxbxfmcqb74WzXVhPCuVGFuYE/nyAsYZFLP2r+f//5BNLkdXx5jBfm74eNni6WCBm1Eb5/edYGNCU99Dtl/guRg9Q0tCxgSyYKwNTWmJbI55gMQvgBeXhfJw/1E+O5iGSoCLahH2Ds78/R8LUV3+jFU//gqyCUq2Y6UIBs5aUiOGBAxnyexBGJals3nXNRJr+zL8+9ezZ29ooQDYgkcFs3iSE52pSWw8mkJTUBgfrvCDDXt5R4Bsgg+mWIyTlytvv78E5YU9rN2c/38NZOtt4t6M1qaunsyZO5oJVk2c2nOKw7ekLH1rKcu8klj19hVSioWwdRFSmRn+YUvZMK+KL+f/T8j2wud3MVv1Nl/blDBq2R4ahEGjUqMj0WH2mrmsDa3g7Q9Pca2vINsvIZwitOVmjIoYxcrpjlRfvcKXB28hX7WKmDnmrF6+hYSipl7IphQxdtQwzu5ZR0vrn9lF+36f8T+/we8K2dLS0tSalMoKBT09PXR3d2tSm58/f5758+fj5eX1p5LtKeoR/wlk++EvxsR+8yNR3aF8vMqXlh49fIwq+Onz45wuU/LFj+uRXf+U95O9+PitqVRGx/CP/enUa/wZVRj5LufEx+bcfP84Wm9HYptxnle+vEGFkDJb1Y100DxiNwZQt2YTnzSPZOtBX5T37pNcrdAAMrVCjI6xnOY7l9mtNYJNC625/PIhLuqE8dlr+lz9Zhc/PGihXkBpHRIWfPQS6wfk8fwnV7hfIEC233ivoFaiVuoTNGcOf5ktJ+pgDtbjRhLUdI13N9+mqHs8u3f6Y1iSya3yTrqEeB2lGG0jOa33LrNTGsKmSAcSXtnJ5rwq6lQipEbmBI3yZqyPFUZSOUa2/ZBl3eSzI1ms/PB5HPJ/5P2LJqx6cQ46SZf5YvttytoVqEUqtN3ncfhTN9I+PsL5sVP4wL2Rbe8e5kR9O+2Kbpgxiz3L3Dm0+QQXbhb+vwXZhHBREysmrF/Cs3rl/LThJJeLWugSzkSGXnz2xWwGFh7m81P1LHj9BSbZKcgq6UAmF1N8L4mfo+5yr7gZ9ZiZbF3hStXGGDYn5FOq6ME+KIAP1wRRcDORXUdTNZlfZVrj+ObzYejExPD19RwynxLIpjmUyA3x8Q9kxSx39Gqz2XcomYT0WtwmRPDhSlfunrrKjhN5VLYJCTe08Zk5jw/H6hO/IZo996uR9B/I3LnBjHTsIC72JtHxxdR0CGNB8fRDNs2NuAQzG1dmzAhirKeapAuJHInLp7xThPP8OXwQZkranhPsulpIvTB1yWxZunYm8x3y2b73GrFpYjy8h7FkljcWbaUci07gcno5zUNC+PDF0ZjfTWDroSTSG7tRI8fZbxTvLetP893zbI7KJ69Jiqgv7Uk1RsOCV6Mjk2eEEO4o4sGlGxy8kk9hjSETFk/n+fFKTkVdZOfFWrq6VcjNrJm4YgozLDs5v/0UMbeNmf8oXHTfocvEtqowMDbEzFCuydTWpTYkIHwEM91aiTt2kX2JtTT1Wbjoo2zNIgn9HJ2ZMCWYiS4isq8lcCAuj8J6NaPmTOKF6dYkHjnDppNldAqh1Mb2TI+cyAyzDi7sOsuRnBrGRE5l+WgRp49dpcBiAs8EWfLg+CUO3CyhTSxCZj6QRZEjCGxJY9u2OC409G2GUY2qSyWmXz8bxo4PYmqgKQ9v3eHwmVTSGlVYBoSydrYPdg+u8NWeW6QrBWWHNiGTx/DSbAfuxZ7ky1N12AnhooKS7TFk05Jo5pGQyeGsm2hFxslTfBNb3Jv8p4/3Ob3qJgmmZg5MmBzERF99cq8lse9MGvk9unhPDGdtmBVNF87w7bk8HqqliOWGTJwbzsqxRpzbEcWPyeAn+MwJ4aK7rpFm4MErbwyjNe0mr359mbLaLkwdnIiMHMUohya2bjrJmTQVIiHFZR+V3oyEWtjYuzJzWgAhjipuxl7nyNUcKnWsGTN/Ci8NVXNly1E2ZzbRLWTPNLdh7qIwJnp0s3PDMU5WmP0SLhr1j2NE13eATMiS3KsC0Xd0ZMaycEKNWtn8XSzJOQ2IZH0zmT2+KNA2NtOY4i8Y7YA09w47ou9wu6gLJ+9BrH99IoYPzrP+n2k0KlWI5foMDhvNc1M8aI45wT9OPcBCULK9PJLmxH38eN+Vdc/Pwl+vhYzcKuraxZhYWePtrk9jejaXbqQQfSKDbE1Gk75o6H8BNveB3iyc44eLuJKje69wJrOGbksHxiycy188y/jmrf1ENfcqtawd3Vj36mQGNCey7usk6g3/l3BRbZmmOhKJBJlcGw+vgbz80njkd48R+W26JkSzL0tvW4vRM7Ji1LgQFoZbUHM3iS0HU8htBuuQAFYtH4399VN88HMyVRI5SHXoPySMDe95k/vTl7x+Vvw/w0VjStEyNMMv0J9lc72QF6Xx4454kmraNeF7fX1Z8Lh/6+iYMyIsmKVTnWm6ncSW/Umkt6qxGjaKt9eFYH3hMK8ezqBcLUMs02aAnz9/fzuUzJ0/8s7RRmzDw/8vULL19muRRIqp+0DmLQxjskktxw6cZW98NWqxLlNfXMxrI7t5/82jXMxu1yQs0DG1ZuraZ3nNJJX1qw5x3/hX4aJ/v0vL5JeICevknZU/cKZBMKIGPSNnlq+fzSLTJF7++0VuVfRFuOijPYmgotQyY+yEMFbNcKA87iob9t8mt70H/XmRnHjRg5Ovfc/392pRiISEdoaMnTaLs1+F0tL+Z7hoX85J/7v//btCtnv37qlVQorZnp5fIJsA3C5evMjixYsZNOjP7KJPU4d4csg2mx8/MubM91vYdF6fEWvn885CNwqPbOe93VnUSwzZsO0VtG58zsvHbVmyfj6jW9L5butVblcImX6siVizmNecivn4w+uYL1/CSvuHbPj6NJfyGujWN8Y/ciGbVziROu9r3q6z480NEVhnXOKbY/nkVCnQtbTC01JJXmYxxUNnc/w5O66+vIcolStv/CUA+b1zbIzOI61SibmdF6+9OxXn7Gje3J1Fbl1vavbfuqi7etD3GM4Hb4zFSs8QT+MWTn99hC03SmjVGcxHX03AvSKBLceySS3rRsvMAncrKMouoshnJsfWOZHw+g42Z1dRJ9LC3MoCe2MFjU0dtHfoEbR6Hh8H9LD24xPMenExTgU/8eoBGSOWzWe23kO2b4vjWn4DCiMzRixdwFtDGvn2b5conziHz90b2Pr+EWJr22jv6YZZc9i7zI2DGwXIVvD/FGTTqJfE+gyaNJkPZ1hQcPY8O+MKKOjUxWPiND5ZaMGdLYc5lNXJ+r+vxqc9jX9sSqPFdTjLp9lQkXyDnTGp5A+ayJblblRsiWbzjQLKerpxCArkL88HU3AzgR1H7vOwqQeZTjjffjYUregYvrqeQ9ZTANkEDy6xVj8GBwbx/Dwv9GsesPNgMsn5TXT1dKHlNpiXnwvHtT6fA4cTSChuRtuxPyuem0hAdzbfbrlJjsqWuYtGMca5i4ux8cRcL6ams9ffq6erGxs3dz547ZEn284s0p8C1dbjMd+7aRXCXF2ZNXsEEwaKSLqQwOG4PB629GgM8g0GBPD6Cj9sS++wK+o2NyvVmA8J4ZUVQ9BNucHWo1n02A9m+cJh2LSWcPhwPFdya2lVKenRc2TBsxOZa93A2WPXiEmppcPAjvELIpjj0sHl3Wc4klxFPX3lTfb4SYgw7e/ItDmjmewsJv38VfZdKaS4BdTdCuwCQ3k5ciiK/FR2H7lHQa0Sx6G+rJ43BO3SVH7YG8/dQieeeWEyUyV57D18mVMdKsGmCnV3NwohVM1nKEuXBOBYkc3ePde5Xt5Gt6RvQqY17S6SYuzozMTpI5jmISjY4tl3IZ+Spt6+a+47nOcjQ7ApS2PbvgRS6xTYDR/Ks/OGYFj6gC27Erhb0cHUyCmsGC3i1LFrGsi2NNiU1Oiz7IorokkhxthyCKtXjSVIksaWbec5VS4ou377deffWsc04Shi+hnbMn5SCDNDzClPus3eU6lkNXWgVEvQN3Nh7oJQxjnVcGL/VU6kd6Bl6cnihaMYYVrKvq2niC4UYx82ijWacNHzfCUo2WSCJ5IXy1eEE6TKY8vWi1wp7e67uj56II/HuKm5E1OnhzB1mCFZcTfZczaDQsH7RinD2tWH5YuH4EY2uw/e5maxClMXX55ZEMhAVRo/bjpHXLMpfrMjWOFrROHuWE53mbF47TgcW7L46oerPKjqxtTekYULQwk0reXHzWe5mKnsQ8jWC9isHdyZOyuYMBc116KvcOh6ATUqFUqVDh5Dg1j3jAeyrGt8G5VHQYsWA4YEsGz6APTKbvDdT/Gkyfsz4ZkprLRqIXrzZRINDHHUaiM/v4qqFjX93NyYGRnGcK1qtmw4y5385r6BbJrLEhECYPMbG0pkuDPyvGR+OnyHO+XdGrWytqUtU5dOZ6FdE9s3nuFifjM6Dg5Mnz+KiTad7NtyiqN36hjoP5g31o+kOWEvX140JiTEGxu5QoiaBrSwsnFllJ8hdQl3OJb0gLibRZQKpuN/+LB+BNikenh4+bBkgT8DpNUc2HlJA9g6Be80iSGD/EfyzvMOFMdE882ZaurFxowIG8Pq6ZZkRx/mi9PldAqJD1bN43VZJp//4zrVA6zRqn1IVnEjHWo5nkOHsG7taOS3Y1ixIVvzrPuq/ALYjK0YEz6CyAk2VN9NYNOB+xQ0dfdmprTuz8zFEcy1eMi+bec4ntcFls5MXTqNNe6VfP3qPk43SPAdG8RbzwZz4+e9bDndQsDYUFYt8kaWl8Km7fHcru9ALRFpBCKCzV/fTd29UFFHz5zR40awapYLDQk32bAvmaz23r2Knr4TC9ZOYrZdPpu2XudCdjfaFk7MnD2JRT5VbPpgN0dLtbENG8d7K4bQ8+N+PnrsybbyGX70rODDZ56CxAcaf2DBnkyGuacX8xdHMMOqiqM7TrMrqV5juSAUh9HhfLp6GCXRJ/j+eBY1YhmuQQG8+fwIVGcOseb7DEQG2kS+voxlnmk892EyFWaT+eGjYbQc2M9fThfyUKGHZ+goXl3pQ3fsUT7ak0YF8j7wEO2NJJBrWzB20hheWuhCyemLfL3vNkVCJJao1yv6b59PwzftDG/uukVGgxij/oNY9cpCPhqhxxNasmlUgkIxMDBALO5rn8W+mk1+3//7u0K2zMxMTQsKYO2xmk2YqM6cOcOcOXP+DBf9fdv2iT/9SSGb29BpbHjXmPM/bGfrpQ56vHyJDDTlXlwKqaVNyAyM+HrjWrRufccbP4LNqHG8usAVRVYOt/LrETsNZJKvPhlnYvk85iH6A0J543lfLCsLiE+poMPKgRHubgQF6ZKw+FveKGvFa950Xh5jSlFKJrfzuzQZM4foFrH9YDJ3nCdxcKUtN9/Zw86qHoYvmMKK4H4Up+WRUtCDyzAvhpo1EbvxLEeza2kSjGJ/jxVTpUCtNmXSqmm8udwPo1tneOn7qyQWtaGU6hAwcxIvRNhQn5VDcm47ek7O+BhVsvfQTW7ZT+TAGgeS39vLT7mV1MvM8Bs3mgXDRZQVVlNVB06j/BmjVcjbm+OZ83IkjqW7eWdTEzKvkbwYOQjDimJuZ1bRY+3CuKGmPIy/wBcnH2IydyFfuDSy45NjnKl7BNmmzeCnRS5EbT1NXGIR3UpVnx+Knrjj/uowpa+rxaZPItnw0zluZ5ZopPL/59Jrcm9g5czCpeGMs+/mQXoh+V0mhIb2R6/kPp/vSKC8R5f3P5iJbsFJvtpWTJHYgenPTGKZl4q4oxc5IvHlg9nOVG2L5afEQsp7erAPGM7bqwIoSkxib0w6FYKSTXsMn3/sg/bxWL5LyCPnaYBsSgVOQ0J4de1Exti1celiGveKmlGIJKg7a8jIq0HPI4Al45wQlZeSWtiEvocnQbbdJJ44RXSKioCZs1k3zZ7azEwuJZdS065EJFbTXJlNYko1UksX3nopGGVxEj/tyyGzStoHprL/+14gJL/QMTJj0pypvDDbnZ6SHE3YdEVLj8bAu6W6d+5wCwlj8UgLWosLuPsQ+nu74SGr4cDh69xrtWLVsxOZ6iHmXtx9buTW0i6RIO5pJe1BOZ39XImc5YuDupp72TV0GNkTPMiIklvJ7IhJJa+2s2+NpIWNlqkVkxdM5NUpbkjz0zibWExRq2A0rKKuoIzUh2o8wkNYGGRGS24xWdVKnHz74ySq4VL0FWJul1Hb5sniVRFMkuRzMOY6CZb2BPvYYClS0C3WZ8Cg/jjqNnDu9A2OXy+joVPdRybpvZnaZDo2jJkdwcsLXDF4mM2ZmwUUNgq+hCqaCx6SXtiF/dgQFodZ0ZOfz/0KFQ6D+uOiVUvcyStEJVRT3ylm4rwIlo4UcSbqChdah7F8pi+DJLUkp5dT0SwYjPfH302LnPPX+flUJkWa7KJ9c0BVq5TIdfoRHDGGlyKHY936kEtXMslp7NIYabc315FZUIPUfgBLpvtg3VVN0oMG9Gwd8XOQcP98PDtPZVKOFnajQlkR7o7u5UtsOJFOuVwf37BQ1s51pvTaFb6Kytds+vuoqr8MeKHO2gbmjJ0awUsLvdGrLORMXBbFnQLsVFFfXUlWWRu2vsNYNM4Zqsq4U9iFraszg0w6uRx9hQOX86nXN2Xo1LFEehtScugM23O68JoexpJgcxSF+SSXdmPiYId3f32qkq7yc/QDCvowoYkma7CFHdPnTWHdVCea09M5eb2QWkH9oOrmYVk5WTVqho8bwbwAEyoyC8iokzFgoCP2ohpi9l/mxO2HdFg5Mm7RBJZZtHJi730aA/2J9JNSmFZEbj3YuDnh46RNwY3r/BCTQXmzEN71x/dvTVis2BB3v2BeeWUkIVqVXLiYQlKZAqlURHdDAzkplbT3H8SyyGG4tBYTn1KH3NGeIf31KE+I48djWRQ2ivD09WT9ulCaEw/wzp5OeLRWC5b4KoUhA73CeHmuBQ/3x/B1djXN4j++vkIH1ygVxWKsnNxZunImSwP1SLt4i4vp1bRLJdDTSVlpCRn1OkxbOJ4ZbmruJudRqjQheKg98vIHbPrpGreqO5E4ODFm6Uxe0srjx/2FOEaOZjjlJN+vpFlsgLu3B97GDRzbfoQdt7v6dGCrVSrkWjoMCxvD66tH46Iu5mhsBoWNwrqtpqO5hty8MrAJYOV8XyzbiriaWofayoXwIQaknz7P3w5no5ZKGTzKn1ee8SdxbxRny+x4+61phJk3c/JQMncbOjWJJHo6W8nJLuBebjMiwXeyD4rQ1lKZFoNCx/HBy2EMVJdz+MAdcrp7w/E7WxpIzSpH7DCYdZH+mDYUcTmtAV0rJ8Z4G5B28jzfHsqgVksb65DRvBnpQ8/2I3x6JZ8mKyu8IxfzvUcVf1+zn/N96TGoebaPQmJ1+jPv9Tm8NcGE8qtX2XOrCaXGLbOHmgfFpJWKCX12KksE+4ar2RT0yPAM8GWw8gEbN8VyOkeErpaMBS8tZLF7Ji//NYG8BlsmL5/J6kAxt66mkdllhM8wD9xUhfxj43lu5rX0ySWBZv6SSBg0ahpfvzcGx8Zcdu65TaGQxkUsRtlaw9XbFdgHRfDeQgfKb9/jZpkKM/eBLBtvg4upGapH0Ozf7Z5/QrZ/90n956/7XSFbVlbW/4BsQrjon55s/3lj/d7vfCLIppBqlGGzxmiTnXCbhEIlgs2aRkP+aL8h19Zm2oxgZGXxnLjZQZvcjCHBPkz0NsNAKmwQVFRnpXMkroCK9h5UMl0ch/gyO8AGC20RarGC8rt1SPprUxmdQKzgGaJvyqjxfoQ46iMXsuyIFRSnpnIqqYRySy+W+RtSeOYuSTVtYGLJ6HFDGO5ogJYwaSvaSL1+mwsZtTR09956/l5bI3V3D9aDBjBtnAfcSuHk/XIqutRC+D8yXWOCxw5jhKsRuuLeOpQ9yOTkzXxKzQayNKgfJWfuklDbQrtMF/tBg5nib4edgUSTIQ11J9k3EjnzoInh4cGYNN3hZHwzDRjh6efN5KGWmGmLNWOtviCLY3G5FLaLMB8+jKmmnSRdTNPcfHUrFTBwEPOHmpKamEVuiXBD1HcHwP+2fz+pJ1vv/1Oj7pFgbu9MxBgPPKx0EaKeOmrLOHMug/vlzYj09IgYNxhpfQZXbjVT16LCwKU/40NckBfnEt9qRKC7Ec3JmSSU1NOkVNLPwZ5x/g7UlZRyJ72C5k4lEpkrUyJskGZkcq24lpqnICOZWqFgSMgwxgxzwUQYc48WaSGjk6qtnITEO8QXaePmM5iwQWaYCL5LinZy76dyJrGUbn0Twsf542VjiFgtOPoIw1/4UVFdkMixq+XUi0wZG+KEqrGYxLs1VLX2rdn9r/uZANn6mZkSFjYMX2dTZGqFZoz21kFNXckdTl4robTNguARAwgYYIaBTISyrY6kmw+4nlaJsY834/1dsNPtHXNCEYnEiLoaiU/OIP5eM7aeboQFOWJrKEOi7uFhfj4XrueSU9OBso/UXP+iEGpE1s5EhA4k1EEHsUotJNzUPAGJSEFZah5xN3P+P/buOzquM73z/PdWRlUh55yIVMgkQDBTotRBnWyJSt2Su+1Zp7bnn53xnrNn7LOzO7t7jsfjmbW9dnt2bLetjuq21K1WYBIpMUiMIEEQRCAJgETOOVS89+65BYCiQrcIEgCL6qdsHVtC3fR53nur7q/e+77cciSwbUcFOwvicNkUAvNTXG40DIbCjwajJbGloYQyZYKmqzeZyN/E57aXUBZvQzGGjZif4EJTB6euDDPl1R5QwLbyBd6Ew5HD3r1l7Kp1YQ4uT/xgfIE3q4xevsG7p67R5kykrqGcfaXxRBs36nOTXG5q50TzMOPepcfDyqqKqSsw0X75Gs2DLooqi9i9OZdsY1Zh44k61c9Q53WOn++kbVxd18+dT7uGGu3dmZBA3Y4qdpakE2MKC4xSDwAAIABJREFUsdQBZ+mcnZ0Y5sTpVi72aHi2lLF3Sw7pRrsOLNLdeo2j57q5Nauimy3EFeTTUJSMtauTU62DzNjiKa4oZVtBkO7mVs7cCoZviNbrM/bTjnXl78Yxx6SmsG13DdvyE3CgLp3jxvcHLcTwQC/H3rvGzRkHm3eWs8OTSrwxbJV3ltbL7bzT2MewUWubk6zyTdSlOZi6co3zvVOQmk71Fg/7ShNxWxV01UffzZu8Y/yIMuR7YDfkKwFMYk4mjzy6hS3JdjRtaaKn8LUp5KWrs5MDp27isyay49Eq6vNicKDhnZmg6cJVTrSMMBNSjGepKK4tpd7t5+p7N5lIzuKRvUWUJdkJPxSq+env7ubYeze4Nupdeqzubouzhu8L93wxxVNWVsX+ryQTpaqo2lL7M2a2XRwe4cKBJk4sKKRVV/LU1gxSnSZUn4++zuscPt1J96TRVUknNT2FPTvy8fU28ebFYHgMrKWXBqqD9PQidle7mLl0leNj8/gf0DV85cY8ozifL+zbQolTJWCM+bhcAdW/QEfbVX5ycpikzGwee7yaymQrihpidnSQE8dbON87TxAT5th4iuoq2KWM8c6pIZx15XyhLp1k69LnmhqY5/qVNl5/r5fpB9ijK9y2NQ2XM4q6XZt5pCYPh+b/4Dqmq8xN9nH69HnOdsVTXu9h37Yskmygh/z0Xe/gZ4c7GQ5q4VAjoyCbPXXZ9F5pZTi2gP3bNxFvCi5NULP8PcA3P8W5880cbhx7IAHM0jHr2KMcVO/bzhOeFOwf+a6yMDXC2yebudwVomxXDZ+vyybBYowjGmDgegdvHLtGr1cxnv8lJq+QfVvSUc9f4WjXBL7oaNK31PJU8hxvv3qZaw+oPX9wOVjqce22e/j6N4spTFCM+VXCn7fhH6iMa86ZVt48eYOx3GK+tM9DXaYjPCZoYG6MMyfOc6jdmBXYmHDURO2uWjYnjfLzo7cYnrbiisnky0/WUJMehaKpBGbHOfFOMyfbJwk9oMktjHPMeDR7629+ga8VuFFDS79Qhf9HUQhO9/Pjg0109kWx9zfq2FsWj8W4pgcWSXSpfPN3ngsPybWal4Rsq9G6t/dufMimaRw4dIj9Tz0lPdnurWbrttTdh2wr3zeMMZeMp61MSxeDj36zMrrvG/2rTebwAI2K8XieqoUHmlx6GdMnG93Zw1fO8I2YMf1s+D23/64szRRlNi9fcH75OhRjWWPdxi94xvpW1nU73Tc+YIzpy5cuWuv9Mr7chz/5P7rNX+GwZHTHMXzMZMVtydQYkDo8mJPhawRGxjY/0deY6twY3J2lGeBWAh7NqOGSb9hk/VnWjf3eQraVtrzcrlbaivGtfKVdh12NNrnUVg0m40ueMYB9+Nt7eIai5TZqtK3wd/HlOhr/bvzKHW5vxmQe4TuBpTa4bhKrW3H4HDWO52OvpS9kxiEunbd3npfLFkbma7S5T/oFLXzeGzdcK35L598GnHqrAzBmmPtlxxA+t4x9/oTrzvJ5HXa5fc26c9PLx2tSltqL8U/40rfcHlauC6vb2/V598eulXdsJnyNNn6915eO887rS/gYVmq63ObD1/Xl67bx/tvn1NL1/oPzYX0O5a7X+rHr8MeP+XbbXTlmo/GGj8E475fev3RuLH0OKorRS+7OWi+vM3zOLx/7Xe/gOr3R+Fz+0OfEHdsxji/8WXDHNe5Dn9UrtV665oU/b41ah3v6LJ/n4aeaIuRYlw/tdk1ut907j3nlWv8p7Xvls/iO4zN+KPzYObHi8YB6N93Zam5/Tn3s+rx0jipm09K8lEaicOd5unJehxv4cpsOP1lvfBgYx/zBDJ53Xs/C5/aDfIX3dfl710f3w/ggWw4AP/yele+hH3w2LbktfVZ/vFeeEQAYf1855yPgmI3aGZ/jn/QZvnwM4RvqD12Pl9r97ZqFrwvLoxQb3y0/9rm2/P35gQcwy9fdleP5pO8u4e9vxneX5WO68/PZuBZblmcJDT8+b7gsf09fOZ8/8buQ0RYeTC+2ld25XcNf9n3NuPcxdtE4n+98T/gzfHlIitvHrC3X3zinl88b49e1B96L7fbRLp1n4WvTJzRt43iM69dKO73zPs+o7/K16Pb1zQirwt/pl2t+5zXP+DAPr+/BnstL9b3zHu7Dn1Ph4w3Xd/k9RrPVNPbtq+XwD/8kPPHBau5tje0Z/8jjouv3ofUAQjadN1//GU8/+xzlFVUy8cH61XbVa151yLbqLcgCIrB+AvcVsq3fbsmaRUAEREAEREAEREAEREAERGBNBMK931SNxx6p4uD3/j3T0/Phobnu9mW1WsMZjNvtljHZ7hZtle/b4JDNGJxR5Sf/8vd841u/T82WrZjNxkw38ooEAQnZIqEKsg/3KiAh273KyXIiIAIiIAIiIAIiIAIiIAIPg8CHQ7Y/oa9vkPHx8bsOzNLS0sIBm8vluutlHgaXSNrHDQ/ZwMsPX/oeL37z96jdskV6skVQa5CQLYKKIbuyagEJ2VZNJguIgAiIgAiIgAiIgAiIgAg8RAJ3hmwHXvoTOju76e/v/9RcZWUstk2bNhEfH4/T6ZSQbZ3qvsEhmzHxQYjX3zjAs888S3m551Mbwzodt6z2EwQkZJNm8TALSMj2MFdP9l0EREAEREAEREAEREAERODTBD4asnV331pVyFZYWEhsbKz0ZPs06Pv4+wMI2XQO/OIV9j/7dTwyJtt9lG7tF5WQbe1NZY0bJyAh28ZZy5ZEQAREQAREQAREQAREQAQ2XkBCto03X+0W7zdk+/73v8/evXvDHdKMMfRiYmKw2+3hnodKR0dHeE4QYyA+4x9jellj8owDP/sB+597EU/VZunJttqKreP7JWRbR1xZ9boLSMi27sSyAREQAREQAREQAREQAREQgQcoICHbA8S/y03fT8jW1tbGd7/7XXbs2BHOyoxgLT09/XbPw08I2YLoaoC3Dh5m/9NPU+6Rx0Xvsk4b8jYJ2TaEWTayTgISsq0TrKxWBERABERABERABERABEQgIgQkZIuIMvzKnbjfkO2ll15i9+7d4V5so6Oj5Ofnk5SUhKIon9CTLaii+/p4+V8P8cI3/5CamgrpyRZBbURCtggqhuzKqgUkZFs1mSwgAiIgAiIgAiIgAiIgAiLwEAlIyBb5xbqfkO369eu89dZbfOUrXwk/ItrU1ERCQgLJycm/LGTTINDBP37nZX7n2/+BuoY6LBZz5Cv9muyhhGy/JoX+jB6mhGyf0cLKYYmACIiACIiACIiACIiACIQFJGSL/IZwvyHbm2++eTtku3z58qeEbIEgurLAK9//Ec+/+LtUb5Yx2SKpiUjIFknVkH1ZrYCEbKsVk/eLgAiIgAiIgAiIgAiIgAg8TAISskV+tVZCtubm5vC8BMZjnp/2MsZfq6+vx+jJtsqQLYCm6Rw+fJgnn3oST1mZPC76adob+HcJ2TYQWza15gISsq05qaxQBERABERABERABERABEQgggQkZIugYvySXTFCNmPiz66urvD/vZuQzZjgoLS0lBs3bqw+ZDMaxYEDB9i/fz8emfggolqIhGwRVQ7ZmVUKSMi2SjB5uwiIgAiIgAiIgAiIgAiIwEMlICFb5JfLCNmCwSB+v39VO+t2uz89ZGtpadE1TQund8ZGjK5yxr8fOXKE5557jvLycunJtir29X3zUsj2v9A7NAWf3qNxfXdG1i4CqxXQdVxOO9/5v77J//sPh2hs6wWTabVrkfeLgAiIgAiIgAiIgAiIgAiIQGQK6DpmVWPfo9UcfOlP6O6+RX9//6fmKkY4Z7wKCwuJjY3F5XJh9J6S19oLrIRsq/U1Hhn91J5sTU1Nt0M2I8UzQjZVVTl69CgvvPACFRUyu+jal/Te1zg372XzE/+B/uHJu+rSeO9bkiVFYO0FjA8OI2T76//4Df7uu2/T1NGHIh8caw8taxQBERABERABERABERABEXggAsY9j6JpPLa7ktf+6X+WkO2BVOFXb3QlZLubx0TvXJPFYvn0kK2joyMcl97Zk81oFAcPHpTHRSOwMfj8Af7TX7/K9MwCinRli8AKyS79KgEdHbvNwv4vbuH42WsMjExjuotBJkVVBERABERABERABERABERABB4GAeOeR9d0yooy+IMXHqO3t096skVY4TYsZDOCNqMnm4zJFmEt4I7dMWozPzeHpmuRu5MPxZ4p4Z6AinEBNGJm49Fb3bgcLr3CAWb4vxn/u/Jf+XjvwTuWuavD1kExLcWjRi0/WPNdLf2ZeZPxSHrYXwK2z0xN5UBEQAREQAREQAREQAREQAQ+EDDu+oyndoaHhyVki7CGsfEhm6Zx4NAh9j/1lEx8EGGNwQhmZmZmwuPmyeveBRQ9hNcfRMWMVdExNM0WKxazCZNJQfX7CKhgslqxWc2gGXGYTigYJKSu2Juw2KyYw2HR3e6Lhn/Bj6aYsUdZpRfX3bLJ+0RABERABERABERABERABETgIRIwOhQYjxdKyBZ5RXsAIZvOG6+/wjPPfJ3yyqpPHaAv8sg+u3skIdsa1FYxocwN0NozRMiZRrzJy9zkGEpyMblJDrzjY8wuLuALgWayE5uYQmpyLNbFfq73T+ELEA7WTBYXqVkZxDmNsGxlv5a7v33ibiqYLQH6m9sZCzjJ8eQTazfLQ79rUFJZhQiIgAiIgAiIgAiIgAiIgAhEkoCEbJFUjQ/vywaHbEGjvw4/+e53+MZv/yE1dVsxmy2Rq/NrtmcSst1/wRWLwsy1S5y/OkRCdSXxuo/Ri6/Tk/JF9ngSGLzQzJw7hmiXldnhYSaVBKp37SBz5CAHuzSio1OJs5uxWKPJzM8lwW3DYlZADeL1BlCsDuxWU/gx1A/3cFMwW2Hi8lFO3IJNm3dQmhaFsai8REAEREAEREAEREAEREAEREAEPjsCErJFbi03PGSDRX700g944Vu/R+3mzdKTLYLahoRs91sMBYt5gbYLjXT0RLHj85XEOOxMv/ffeFvbx97qIuzz0+guNy6nA3/PWY629pFY/wwVAz/lvJZPWUkN6U5L+FFPq82O1awyNzHKyPAEXtWYRUQlKi0d69wCrox0Yt0OLCYIzM4yO6MSGz/CgXcGiM+upKEiBYfFGBlOXiIgAiIgAiIgAiIgAiIgAiIgAp8VAQnZIreSGxyyGRMfhHjjjYM888wzlJd7JGSLoLYhIdt9FkMxYQ2OcvbiBdr9Hp7clkOs28Xsmf/Km94d7KyuJCvOhsmYdllRGW8/xTvto2Rt+yopV3/I6UkriakFxNrdJGdlk50Rh2luiMsnz9ATiiEnLxV18Abz6WXEdl9kKH8Xezy5JDoC9La2cLXXTsMXM2h75TKBlFxqdxQQazOHJ1iQlwiIgAiIgAiIgAiIgAiIgAiIwGdDQEK2yK3jAwjZdA68/ir7n3keT4WMyRZJTUNCtvushmLGttDH+xfP0R61g/3VqUQ7HeGQ7YB3FzurK8iItmBCZXH8Fmffb2XGXcCeR8sItRzl2PlWRhaNx0CjSc/LxrOtntjRa1x4f4iirz5KUWo0incOr8WJqe9dfnzJzeOfryPfNkPzubP0xdfzhYYkur7/LiOpGVTuLCPRbkGRkO0+CyuLi4AIiIAIiIAIiIAIiIAIiEDkCEjIFjm1+OiePICQDQ68+j32P/9NPFXyuGgkNQ0J2e6zGooZ63wvpxtP0+7aw/7qFKKdUR8O2WJM+Mb6uWwEaqYUGvZWke4yo4W0DzqcaQt0nfoRx/TtbLWP0dbm4LEXtpEV60DRVEKqjqLPcPGHB5it38Mm8zBXmqbwfGE3m9LNtPzT0aWQbZdHQrb7LKksLgIiIAIiIAIiIAIiIAIiIAKRJiAhW6RV5IP92fiQTQ3y5sHDPPP0M3g8ZfK4aAS1DQnZ7rMYigmbd4DTl87TZm3g6ZpU3EbIdvovecu7i101HmLnOnn/eAtDSjIN+6rJcEfhsKgs+ILouhmLScGkhxi7cYSDUxU8ljpHR8soubsayE90YQ4sMo+L+BgX6q03efVCFEmxQ8ynPMKXq7OJj/Ny7h/fZSoth5pdpcRLT7b7LKosLgIiIAIiIAIiIAIiIAIiIAKRJSAhW2TV48692diQLaiie/v4ySuH+Ma3/pCa6goJ2SKobUjIdr/FMGHVxrnQ2EjHfCFf3plHrMvJXON/55h/K1vLUhl5/bt8/7yPop2VpDtNqJZEikqzsflH6O0ZY9GvghrCpy+SWPVltqX46b16ko4RMyaTBTQzsZtqqClKJ8Y0xjsvvcYVSyyf/+pvUJYUg9Pcx4GXmzFllFC/NQe3jMl2v0WV5UVABERABERABERABERABEQgogQkZIuocnxoZzY4ZNNQAu38w9/9mN/+oz+jvqEOi8UcuTq/ZnsmIdv9FlzBbAlw61ITV7tCVD5eR2ack9DwFfrUVFLjFfqOH+dG0Lo0GYGmErQmsqnCQ5ZtnGsdtxif86OpOtEFdTR40nE7zASmBmi/fIXeKS9BawqemgryUmOxKzrTfRdomsuhoTgFl8MGw428dmGS9KLN1BbEYjUr93tQsrwIiIAIiIAIiIAIiIAIiIAIiEAECUjIFkHF+MiubGzIFgiiK4u88v0f8fyL/xPVm2VMtkhqGhKy3X81FLMJf387TR29OEq240l3YzNbw5MdaJqO2e7AcudMBLqGGgoR0k3hwNlkUjBiMT0UJBBSl8ZpM8Z6s1qW/qZrhELB8LhsxstktmJVVAIhDcWqMH7xNC0zZnKra8iJsWG6/0OSNYiACIiACIiACIiACIiACIiACESQwErINjQ0RH9//6c+IWjc6xuvwsJC4uLicLlcmExyt7geJd3gkC0QDhoOHz7Ck0/9Jp4yGZNtPYp6r+uUkO1e5e5cTsGkzjI0MknInERashOzaWN6k5lMQUb7xgjgICktDptZLpprUVFZhwiIgAiIgAiIgAiIgAiIgAhEksBKyDY+Ps7o6OhdBWbG/X5WVhYxMTE4nc67WiaSjvlh2ZcND9mMwh44cID9+/fj8Xg+NXF9WCA/C/spIdsaVVEBXdXRNR3FrGBcADfmpWF0cFN0E+Fcb6M2uzEHJ1sRAREQAREQAREQAREQAREQAREwbvUUJZylhIynokKhuzaxWq3h5dxut4Rsd622ujeua8jW0tKiG8GNUfRgMEggYPRk0zhy5AjPPvss5eXlErKtrl7r+m4J2daVV1YuAiIgAiIgAiIgAiIgAiIgAiIgAvctsBKyrXZFK4+NRkdHS8i2Wry7fP+6hmxNTU26qqq3AzYjZDP+/dixY7zwwgtUVMjsondZpw15m4RsG8IsGxEBERABERABERABERABERABERCBexaQkO2e6dZ9wXUN2To6OsKj6610YTRCNnlcdN1res8bkJDtnuk+tqAxfYG+NG3Bmr2MtRmPgS6PWblm65UViYAIiIAIiIAIiIAIiIAIiIAIPDwCErJFbq0kZIvc2mz4nknItjbkiq4SCKpoigWbWUFXlodHU5ZmDg2/wv+/RigYQjVmFrWaMd8O0BRMaASDIXTFhNlqQTGSNTWAV1Wwmi1YjDfLSwREQAREQAREQAREQAREQARE4NdOQEK2yC35xodsmsaBQ4fY/9RTMvFBhLULCdnWoCCKCdPCCNf7hgnFbSLHPMKs4iYmJoEoq2k5ZNMJ+eeZnJxhYdFLUDdhdcaTkhiD025BCS0yMTHD3NwiId2MOz6BhMQ4nP4+zl5bJCkjg6wkJ5YNm1BhDVxkFSIgAiIgAiIgAiIgAiIgAiIgAmsiICHbmjCuy0o2PmTTdd74xc945tnnKK+okokP1qWs97ZSCdnuze3OpRSLifnOS5y+0ktCwxfJ7P8ul32lVFbuJD3GhgkdE0Emelq5eHUYa2w8UeYFegcWyKzcTNWmFAIdZzh+PUBiiguTd5YZr5382q2Up8/y7qtn0Yqq2VKRS8zt0O7+91vWIAIiIAIiIAIiIAIiIAIiIAIi8HAISMgWuXXa+JANjZ/889/yjW/9ATV12zCbLZGr82u2ZxKy3W/BFSwWL9cuXKC928r239yF/71/x9HZenbu+Br5CQ5Mio6CysLkCEPjflwJ8bjsKh2HX6IrcTt7apK59NPT6KW1bC7PIkqbovXsVaZNmWx/og7z+R9xNLSJrdU1ZEdbw2O0yUsEREAEREAEREAEREAEREAERODXR0BCtsit9QaHbEFgkR++9ANe+ObvsXnLZunJFkFtQ0K2+yyGYsIaHOPcxQu0L5aw/9FyZk7+MW/PbWXH9q+RF78UshkvxRhrzRivTQcTfpp/8V264jbTkDLKd96P5lu/sZUC45FQq5nx5uOca+0nc+9+KoPH+dvLDvbWVlOa4sIsKdt9Fk0WFwEREAEREAEREAEREAEREIGHS0BCtsit14aHbLoe4o03D/DM089QXu6RkC2C2oaEbPdZDMWMbaGP9y+eoz1qB8/VFzJ94tufGLItJ23h8ddGblzkUNM8ZfVbqQ6d4C+6i/jWzmKyY20oZju+m8c41dqFu/Lr7Ixv568OT/NIXTWerFgJ2e6zZLK4CIiACIiACIiACIiACIiACDxsAhKyRW7FNjhkC2AEOQdef5X9zzyPR8Zki6iWISHbfZZDMWOd7+V04xnaXbt5tr6QmRPf5uh8Azu2/wb5CXYUlnqyGT3YFG2Rke4WTjWNkVhSQ31FNu7Bg/z52TiefbSa/KQozFYrE1eO8H57H+k7nqc+pp2/OjDFo3VVlGXHSch2nyWTxUVABERABERABERABERABETgYROQkC1yK7bhIZumw6GffZ+nnvstPFXyuGgkNQ0J2e6zGooJm3eA05fO02Zr4Nn6TUyf+CMOTVRRV/clcuMd4ZBNMVmxm30MXbvEu5dGidtUSUNlFm5HFI5QNz95uYnchu14chJxmH3caLzErdkotjy2k/zQBf7L21721dfgyYqRkO0+SyaLi4AIiIAIiIAIiIAIiIAIiMDDJiAhW+RWbONDNjXAgYNvs//ppyn3lMnjohHUNiRku99imLCqY1y42EjHQhFfe6ScxQv/kZ9chpjEchKdVtBNON3ZFKRNcezVw1xTstlSkUm0WUNNLGSrJ49QyxucG7FisdkxawGmdRdZpZtpKE7D0f0a32mPYe+WWopTnJgVmfngfqsmy4uACIiACIiACIiACIiACIjAwyQgIVvkVmtjQ7agiu7t4eV/Pcw3vvVtamsqJGSLoLYhIdv9FkPBbPbTfekyrd0qNV/cRtzMec42dzM+a0Yx+rHpZlzReRQV6NxsvsGMyYyiK6CFUNM97KkuJiNG5dbF07T0TrFINFnFtdSWpxFtU+g99jIXbCVsrawgzWXBdL+7LMuLgAiIgAiIgAiIgAiIgAiIgAg8VAISskVuuTY4ZNNQAtf4h7/7Ib/zR39KXUM9Fos5cnV+zfZMQrb7L7hiNuHrbaOpo48oz3bKMxJw2cwoy7OKgo6uq4RUsFgsfKgfmhYiEAyh6Up4LDaLyRReTgsFCYbAwijvHmzGnleCpygDl0UitvuvmKxBBERABERABERABERABERABB4uAQnZIrdeGxuyBYLoeHn1Ry/z/Au/Q1VtrfRki6C2ISHbWhTDhCk0xcDQBEFbKpnJzjUaN82E2TdI+5BKfEIyiTFWTPKo6FoUTNYhAiIgAiIgAiIgAiIgAiIgAg+VgIRskVuuDQ7ZAmiazqHDh3nqySfxyJhsEdUyJGRbo3IYT3+qOrqmYTIbvdHWaNw0NYhmMoNiCveAW6O1rtFBy2pEQAREQAREQAREQAREQAREQAQ2QkBCto1QvrdtrGvI1t7erhu7FQqFwv8Eg0E0TePgwYPs378fj8cjPdnurW7rspSEbOvCKisVAREQAREQAREQAREQAREQAREQgTUTkJBtzSjXfEXrGrK1tLToRnBjhGtGyBYIBFBVlSNHjvDcc89RXl4uIdual/TeVygh273byZIiIAIiIAIiIAIiIAIiIAIiIAIisBECErJthPK9bWNdQ7ampibdCNWMkM34ZyVkO3r0KC+88AIVFTK76L2VbX2WkpBtfVxlrSIgAiIgAiIgAiIgAiIgAiIgAiKwVgISsq2V5NqvZ11Dto6Ojk98XPTAgQPyuOja1/K+1ygh230TygpEQAREQAREQAREQAREQAREQAREYF0FJGRbV977WvmGhmxGTzYjyJGQ7b5qtm4LS8i2brSyYhEQAREQAREQAREQAREQAREQARFYEwEJ2daEcV1WsvEhm6Zx4NAh9j/1lEx8sC4lvfeVSsh273aypAiIgAiIgAiIgAiIgAiIgAiIgAhshICEbBuhfG/b2PiQTdd54xev8MwzX6e8skomPri3uq3LUhKyrQurrFQEREAEREAEREAEREAEREAEREAE1kxAQrY1o1zzFW14yAYaL3/3b/jGt75NTd02zBbLmh+UrPDeBCRkuzc3WUoEREAEREAEREAEREAEREAEREAENkpAQraNkl79djY4ZAsCC/zwez/mxW/+LrWba6Un2+prtm5LSMi2brSyYhEQAREQAREQAREQAREQAREQARFYEwEJ2daEcV1WsuEhm66HePOtAzz99DOUezwSsq1LWe9tpRKy3ZubLCUCIiACIiACIiACIiACIiACIiACGyUgIdtGSa9+Oxscsi3PLvqLV9j/7PN4KqolZFt9zdZtCQnZ1o1WViwCIiACIiACIiACIiACIiACIiACayIgIduaMK7LSjY8ZNN0OPSzH/DUcy/iqdosIdu6lPXeVmqEbF6vF+P/yksEREAEREAEREAEREAEREAEREAERCDyBIx7dlVVMcK21bxW7vWjo6MxmUyrWVTee5cCGxyyBdFCPt469Pby46JlErLdZaHkbSIgAiIgAiIgAiIgAiIgAiIgAiIgAr/eAisB28LCgoRsEdgUNjZ12o4jAAAgAElEQVRkC2ro3pv86CcHefF3/pjamkoJ2SKwUcguiYAIiIAIiIAIiIAIiIAIiIAIiIAIRJ6AhGyRV5M792jDQzYleIN/+Nvv8Tvf/lPqtm3FYjFHtpDsnQiIgAiIgAiIgAiIgAiIgAiIgAiIgAhEgICEbBFQhF+xCxsbsgWC6Pj42U9+yvNf/xaVNTXSky2y24fsnQiIgAiIgAiIgAiIgAiIgAiIgAiIQIQISMgWIYX4JbuxwSFbAE3TOXT4ME89+SQej4zJFtnNQ/ZOBERABERABERABERABERABERABEQgUgQkZIuUSnzyfqxryNbe3h6epjIUCoX/CQQC4ZkrDx48yP79+/F4PNKTLbLbh+ydCIiACIiACIiACIiACIiACIiACIhAhAhIyBYhhfglu7GuIVtLS4tuNICVgM0I2TRN4/Dhwzz//POUl5dLyBbZ7UP2TgREQAREQAREQAREQAREQAREQAREIEIEJGSLkEI8iJDt0qVLuhGqBYPBcC82v98fDtmOHj3Kiy++SEVFhYRskd0+ZO9EQAREQAREQAREQAREQAREQAREQAQiREBCtggpxIMI2To6OsKPi6qqers3mxGyHThwQB4Xjex2IXsnAiIgAiIgAiIgAiIgAiIgAiIgAiIQYQISskVYQT6yO+v6uOhKyPbRMdkkZIvsRiF7JwIiIAIiIAIiIAIiIAIiIAIiIAIiEHkCErJFXk3u3KOND9mMnmyHDrH/qadk4oPIbhuydyIgAiIgAiIgAiIgAiIgAiIgAiIgAhEkICFbBBXjE3blAYRsOm++8TOefuZ5yisqZUy2yG4fsnciIAIiIAIiIAIiIAIiIAIiIAIiIAIRIiAhW4QU4pfsxoaHbKDx43/6a1747W9TU7cds8US2UKydyIgAg9AIIjXq2E2W7BaTSiK8gD2QTYpAiIgAiIgAiIgAiIgAiIgApElICFbZNXjo3uzwSFbCJjjBy+9zIvf/F02b6mVnmyR3T5+xd7pqEE/iws+1OV3ma127A47VpPyaxuK6LpGKBjA7/MR0s3YHFE4bOawx1JMpKNrKkG/D28gBCYbjigHNvMHZroWxLvgJahqhGcOWX7pZhtOhwXN7ycQUpf+pihYbA7sNisWkxL+95XtaJpKwOvFH1LBZMURZcdmNqP7pplc8GNxJeK2G8tFViPUdZWQf5CrrbM4Y1LIzIoLH/cHhmu3v7oawu9dxB+6w1rXMTucRNltmI22vFxTn8+Pppix2h3YrWZMdwZ/uo6qBgiEFKxWCxazCaMtGHX2B4Johr/D8P9IYKjraKEAPr+foG7Gbrdj++i61+5wP2FNOiGfF18gSEj7oLUpJjO2qCjsFgtGs/qgEWoEA/7w8VjDfzP2PxieOdpozha7HYfNislwAzQ1SMDnC/sqJuvS9cFi2BlrVAks+vAFQ+gmG1FRxt9My+13XQ/6QyvX1WD4fPUHl8+p5fPUbIsK18w4r5aOJUTA5yWggsVmD59zZpO+dI4FQqj6kl/YzmG0EQt6aGlW7aBqwuowlrFgDrcbHdVw8/oIqApWhwOH8bcPYW+cwe1rjHFtCvjx+402a8YWbusftAFdDeD1+QkEl676JvNyTRWNgNHWg0vn0VKtjWVNS+0jfD1UsNijwusz377m6BjnoM/nC68zvKzZEl7W9tG2t04c4etxcPmYlTuP+YN9M9qvcZ112G1L19mVa7LRvlUNTBYsLB1HUFWW6m+zYVaMz8mlz4OVNuBw2HjQl1yjzS/VSyV82pus2MLnrgWT0TbVAMb1LmCctysHu3zti7Ib7UEJf46poRDGO8xWG2b08PkevhYY54jVjsNhXW7vHy+eroUIBkNoiiW83fV+GdfZD7VRo+0a7dv4fP7oxsPX/CCqZrRZK4Q9fARDy9dIxYTZ5sCwUIxj9noJaOGzH5PVhsNutF8F4wYI3fi89+MzLpBmy9I5ZTG+E6z3Ecv6RUAEREAEPssCErJFdnU3OGQLoush3nrrAE8//TQeT7mEbJHdPn7F3oWY7G3l7IUBnMnR4S/SFosJS2wmm/LSiY2yLn0R1zWM75nhnki3A6Dbtyhoxjf88H83QqYPNveh5T7yN2OFxoVFX17fx3o5GX9but3d4C+yKt6ZEW7eGmR23ktQN6E4EsjLzyY1zhkOXtD8TA900jM+y9yCCroJd1IWuTnpxDkNM9B9E9xo7WbCu8jc4ixzfjtJMTZwZ1Ca6+DW5U7mdLA5jDDDFL6hczhiScvOJNHtCN+oBxdG6R0YYmpyHn9ID4cY7mg3abkFxMy10dg1QkzhDopSYnFZI6gRql7GR0YYHu7g0uVZHHGp5G7Koagwgzin7cPB1hrsdmBmmBuXrjCKFbPVuCGEhdEh7Pm1VJbkEu8wE5gdobtnnAWvD8WsgyuRtLR0UmKisBoLGAFMcI6RW7eYIIHszFRiozSmx4cZHBzHGwiiWizYXCnkZqQQ67Ivh0wavpkJRgYGGJ1dwK/q2GPTycvJJCHa/ktvTtfgsO9YRYjhpot0Tc0RtNqxKAqqfwFfUCGropb89GSc5g/O1+DcKF2940QlZZGWFIvJP8NYfx8jc8ZNphmz2UFyVgapCTHY8DHWc5OhyVn8uhlCEBWfQkZ2OvEu4/h8jHR2c2twmOlgIqVlBWRnRG94AOGbHOJmWzsjfh3Fbg+HBb7JMayZZZSVFpPsMqH65hgf6Gd4YpqFoIrJGU9mZjZpCTamenroH57Ai0ZgYQ5f0EFuZQXZsWamhwYYXzBCNgsWm5PUrAySE9zYTXq49v03O+keChKXmU/ppjRinA/uZNRVL9NDgwyMTDAXVFGsbpIyMslMiiPKuhQLBcc7uNI9xPiiBadJweZKIDsvm+jAJL3dXYwHQbHYMDuSyMnNJCnKz3D/CJMzXjBp4IonOTWd1DgXduPc0TUCM/20dPQxMa8SZQOrO46M3DzS4mOwrXMapYV8zIwPMDA6waxXQ7FEkZKeTWZKHA6LguqdoPfWTW4OT2NJzKMgv5Cs6OWd0vzMDA4wtAAx6enEa1Pc6u5kaMpPXE4RBbl5xNl0vJND9Pfeorc/SFxOPiWVObgfaMCi4x0dpKf7BiNeo852TPZ4UjOzyUuPwar7mR7tobVzgGmfmbgoE7rh5DcTk1FKXVkaUYrG4uw4w6PTKK5EMtISUbwzjA32Mzq3SECzYLE4SUxPJTUlnqiP1lEPsjAxSP/oIvbEHPJSXWt7WfvY2nQWBnu42dXJmGbBbLZiiUogIzuH7BQXty9x4eV0gouTDPSP4LMmkJubjD47TG9vH6MzIUzqIjNeHWdGKTUlKeijPXS29uB1O1GMwDAujZycbNJiLGiBBabHBugbmmTeGwSzGWdCGpkZ2aTEPLhzfZ2xZfUiIAIiIAIbICAh2wYg38cmNjhkC4TDkQOvv8L+Z57HU1EtIdt9FO/BLrpA+6mf89IbQb76/Bbi3Sbm2i5w4toMVU88ze7SVMxBP8FgAG9QC/eKiYqKwmYygWr0BtEJqSr+BS+61YHd7sTpWOrhEgr48S0u4FUV7FYbVouOYnVitxi9g1QCC0YIEETFQpTTid1uhFM6QW8ATQuhhTRMThe22z1mNkrKz0j7Wd69MEp6SSnJtlHOnriIvfpzfG5rOUlOGwQnaT/xC5pDBRTnJKL1XOJcp0Llo19ga0kSTpsJPTjHYM8w8/4J2q9donEgi69sy8GdkEZuXA9///+cJ3NLBZ7CZGwmlYneZq62zZBWs4vtDR5SHF5unD3G240DpJbWUJSZAItDdFztJ33P16jPcaGoIRRHFHbTSq+ijTL61dsJTbTx9pH3GLK4cJhTyHRbGJo1U7O9koL0OGxr3NNn5mYb7736Hkp9BRnJ8TiY5sLrb0P54zy2dwupLpXe46/w1q0YtuzYTC69nGvuRE+vpKHWQ3p0FIoeYPzWBRrP9hFTvZPKkmxc/m7ef/cUtxZTqK4tI9rXxftNfaRX7WWrJ48Ym4Lun+Ta+WOc7fKSkO8h09xDc9cESWWPsLOykISoT+hhseZl8nLpH3/GzdhY0otziLUpzPS20dIySsnnv0RdeSHu5TtQ1TdN54X3ODOdyI76SopS7Ax1nOOdc91El9RSlW2n92wj3Y48djZUkal08car7xHKqmFrTTb+a2c53e0lq34vOz25xNmCTA8N0dffxtmTAap2bmHLtizWv0/LnYg6kx2tNJ5oIpiXTXpOKk51iqajpwjlbGXPYzvJceuMd53hxJnr+JNKKUry03uzm0BiJdtrK4gJzDI5PYs/NE9/x2Vujjip3bcN11wXl29MkeqpoThBpevcZQbjitneUEVhvI3gwiyTY128f6wTzZXPzkfLSU91bnhPvqVcQWNhuJmzpy7Qa8qitLyEZJvRozOG5MQE3I6lqkxdfpmjPQGsKbUURZux2KNJSU1g9soV2q71YNuUS3JyLBarsZwbX+d7HG+bI7FsC1UJc1xtaWMuuoD6LTVkJ7gw6yFmbxzjleYFohI3UZNq/DDhJiE5hfhoJ9b1DKO0EHMj1znX2EhPIJGyklJS7GBxuElJTcRpM6MF5hgb7KGj/TLtahae6t3sybaAHmJxrJOm09dZiMmnZmcZceocI91X6Wi7zGJyJZV1j1AQrROYm2J8rI/Ggx0Ek3LY/uw2Mh5oNyaVwYvNtDRdQ8nLIjUzEavZRVxiMqkJTsyhWXquX+Kd1ikciYVszrTiHemg8dow5O/juUc24fBPcuNqC20TFgorN1ObZeZmSyNnL9/CVVRDRYadoZYWbgbiqdizg5pkxx0nnYZvtp+OC430exPx7N5JQex6n/VBet5vpKW5i6jaElJiXVhs0SQkJZMc5/hQsK/55+jtuEBj3wJpZbvYWRBLYGGK0bExZuf9zA/doPnmBI6iXTzRkMTwxctcOrdA5ReLsZnMWN3xpCQnE+80E5rpo725iZZxJwX5STB1k+s3Jokpepwv78tFYrY1/0CTFYqACIjAr42AhGyRXeoND9mMRwsOvfo9nnrut/BUbZaQLbLbx6/Yu3na3jvIq6dT+aPf30pCnCN8czjy1p/xQ77Gczvzmb16gwWbCZ93kYDZRmphDcUpLkwjjVwc8bHod2AP+gipXny2POo35xNj8tLbeYO+kVm0KBeuYAjV3wNFX6QmM4bgVA9dbX34ohxoXi+WmHRyi/JJcHq5cbyDBdMCijOZzNIikqIdWNbzJu1Taxei7+BfctK0mR0Nu8iOdX5sfzRfFy//5ArOrCr2bcsh5s5uZfoszS3vc7I3l2d3byI11ga+i/z5X9xg21f30FCRttzDRGOq6zQHj3QQv/fL1Nua+fmJeTw797C5MOl2L5TwkytGF7/Zm/ROzmNL2kSS2wg+P/VANuwN851nOdPSgt1TQWAsjty0THJyorHb1qeQ3rERbrWOEFeZT1JiNMH+d/jp8QVKa7dSXZyMNThF4w++y9yOr7KltJh4k0bfsR9zaijApj1PUJWTQmj8Ju+/fxZyGqguyCUp2kKo5wSn2ntwbHo0/N9iTAFuvv2XvO7byuM79lCRasffc5ETTW1ohbupL84j0Q7e9p/y/bYUGurrqMp2b0BPzAC9pzrwZySTnptClD7L9Qtv0ziSGw7KCjKiljKY4DwjbWc50a5QWuchLzsZlzJD8+WzXBhL49EtZRSnOgiOvsdf/XSI8m0N1CXe5JX3VSrLi/DkutFnWnmnYxA9aTOPeApJC6d3Gt7ZTk683EtaVSnl27I2+MZTZ35ohMGeKVy5aaSkxxHsP8nrp2fJKN7C1oo0rL4xWk8d5Jqrgs01mymMMaEOnOC1i7PE59bRUJaG0xxg7Po5zly9hat0B1sKLJy50MaknsOe6iKy4y0s9Bznvx+Yprx+G4/XZy4f5zRNB64w6Y2mfGcxqWmuBxKy6doinUfepFVPIKemjlyrimKxLv2IEX6EMNwKGDrzE6547SQW7yLfacNu/HhiD9H5Xgt9fV4yq/NIzojDHuXEpi9w/cgbDMVlUbbjEbIsOkOnX+dM1yiJDZ+nvjgfF0Emrv6c42NuknIaqEg0h5d1hB9jX59zfuVipvlmuHXpJE0zDtLL6il1h8B4xDEqCscdj8gSWmCwq5ETgzYyCuvYm23CNz9I64XLjKjxFFVXkxMbhc145HG+n+62U3TrWRR4dlMYs7K1RdpfO8ug7qTsNxsecMjm42ZjG10dU6R48sjIT8Rmj8LpWH4UNuRlYnyAW7NmYpNz2RTj51bTaVp6ZsnZ/jhliToj167Q0rVAXGEVNaVJWNURzl1ppX0yic9trSA3wczsQBNvnugikFDPi08ULrd3jaB3hustF7gxrpFXsYPSFAdWh/G46Xq+5rn+fivd1xfI311CUqILm8P4Yc94pPeD7WpBH1OdLZy/NoYpp5xdZalYbcZj/kavyyALoze5dLadYdLZuquK3OhRzl68ztWeeH7j8TzMxjkTbr+WTziPdfxzQzQfaWJgIpFHf38bcet5yLJuERABERCBz7SAhGyRXd4NDtmCaKqftw69zdP7n6bcUyYhW2S3j08J2d7ipycT+f3f20pCjA3Nv8jw23/Da/Yv89yOVHrevYKalUWCdZyL7zUTyHiCZ75UjOPq3/C/n1FJS9/JI1UpqIPvceT9UR75vd+naK6Td46cR8+tpNKTjvf6dS4f+78Zf+yf+b0dyfQc/REXxlMoayjHOd1O04UZ8vc9Qb1nnje+/UOmqrPw7N5LjSePWONxyvW9T/sVPkEWpgd59413UArr2FZbQnzUh8fi0QKLTLWe5lDbAvlbdlJbmHA7EFu6p53lcvN7nOrP4dndRaTG2sF/kT//zzdo+Ooett0O2YzhrYZ4+9gZbmkeaiYuMJqaS822OtLczo/dvIRuHuJo6xDRFV+jKjOR6Aj6OT003UPzxdN0jE8yMJFMlaec0qIsUpPdOKzrPI6NOselN1+j05pH/bbNZMe7MAVnuX7kFzSbi6iuKCTZ4WPg7Pd57aadmr372ZFpputiEzdthTQUpaIMTODISyPW1Mf5s1eZdRbjKckhVpmg+b1/5dWREr755c+xrTCWkUuNtFztI213A5vyMwn39fC18Y//PEDVjio2V6VubEhs9GYa6+Ddg+dwVO9mS/km4q1Gpx0vU31NNF4cIK6yjk1xfq7NJ5KX4sDbfZ6z170UejwUpLuZu3mBn363g+wnv8C+LQ4uv3GWvkUdd7wVdXEcrzuTqrqdVOak4ArfVRsh2w2Ov9xLelXZAwjZPnIKq3NcPnSALj2Vqm1bKUh0Epjo49Iv3kOprsRTV7F0Y6z18dqr13HE57B9ex5uZYwz//LPvDOTRP0XH2d7URSdzc10j1soKishJ8HCcOtZ3vh5P4Vf/Ryfe6xs+QY7MkI2TR3i9EvnmbIoOHNsTA/PYHInkldSxqbcVNw2IzTQuPnujznR0Y8/Oo9EZwxpuYVs2hTPeHMTF893EYp14U5JJjWzkOLcBLwd57g6aSXDU0VBnMrI5Z9x4Noc6Vue5kubi4i3hhho/DFHLo+waMsjNdZFUk4hRYU5pMQ4wuN7rtcrMDtO25F36fEHseck4xuaIORKJLekjJKcNKLDxwzhkK2zkRNDRsi2he3Jc3S2XaZj2kJOaQmJMz4UnGSWJWOZH/glIdsCba+dYygiQrYFuhobOXOyDa/TSXR6Esmp+WHz9CQX1o/0sgtOdHDufCvDSil7d+TCRDttbT1Y0krJy49jas5EdGwUi7eauNK1SH5ZBYUpdsZuNPPuoetYNm3lyd/aRpIx1pt/nsHrbTT1zBNT4KHEFMIbUEmqyuN2HrkeBdenaTt9jjMnOlEy4nDHJ5CcWUjZpmyS46LCn5G66mduqJOrTTfxuvKpKDGHx8oksYrcWAXUKa6de5dDx7twl+3isT3VZJiHuNB4lsNN85TnJGB3J5CVV0JRfmr40e87W6/x6OhY32Uam4cwJe7kc3vT173Xbnjcu4Afrz+EYjLGg1saF3L9zqr1KN7dr9O44QyPcer1EUIJjwtojHMaaePO3v0R3cU7jWPWQuHxBn1BDZPZRlR47NMI+vX0Lg5jtW8xhpTRgkbbDqDqS2Mkuoxw+4H2El7tUazy/bqGGgqw6PWj6cZYmA6cxjAqq1zNw/F2Y/xqjYB3EV94TF/jBzg39vXu9PwgcYyhjkI+ZhcD4eGOzNYoXB/5HPno7knI9iAL9unb3tiQzRgsebGbH/3rEV747X9LbY2MyfbpJYrUdyw9Lvovb6r85gv1JNpDjN7ooP3WFEX7vsrWfDezk3NMTQzj1bx0n+5gfD6X3/iD3SRc/3v+oqeCpx/ZTVGCA5N/gpaf/5901vyvZN44S8dADF95cQeJMUu947p/+A3ezvpP/GaRj7f/4p8JfOVJSt1WbA64fvAM1Ozisd3RHP/375L67a9QX5mB64ORtTce0PjFe6afy2cu0raYyZ7tVRSkOm+P3xW+Rw96mepq5mJjB+RvZnNtCQlO+4c/LFcZsh07cpoebROlwx3MZOVRs6OKFHfUh36pD98z3nqbd9uGcZd/mYqMhIgK2Yz9847epKX1FKeaAiRGW9GdydTs2kZZVjyOO7sdrGlldfzDZ3n9+ChJxXXUedKIdhi3XiqLo9c529yPXzMT5bISNd/KqfFESio8xHe10DbpoqJ2E/H6HC1vXsG9sxpPXQH6UB89faMEzMakE2Z8052cGs7mqX311BbEMNzYxNW2ITJ311GQn4bdOJ5AGy/9fz0U7axhS2069g28G9LVBfovHuTYrSx27KiiOMu5FIL1XeLIiXPMJ5VQXpCHbfAEPxrIYWd5CVtSQowY41AtaOHH7Kws0HX0Filf2EVV9iKNZzsYmjIRE20Mpj7LojWDyuqtVG9Kwx3uQhlJIZuOf+gcB94fJyanmq1VmUQ7THjH+7n02jks1eWU1ZcuhQFqP2/9tBUlIZftuwqJsczQ+W4T3RNjzDutJJdsodilhsekG/GBze4E/wy3zg6T+dhO6neWRlTIpqu9vPMPb9AxYyG5JAOzf56FuQXssZlUNtSxKTsZm6Iydaud1vbrDM4G0VUV3WIhqaic7GgzE903GJicR7XYUOdCpJeWU5LvYqDzJmOzGk63nShvJ5cmrCQU7+XzFVkk2HVmBlq52nad/knjtlhlUbGRlF9FfVkBqdHr9406MDtE42uvc3HUR1xJAW7fAvOzE5gTMqnYuoey9ATCQ9HdDtkcZOSXkDN1iVNXxrBnFlGVD9eO3MCnJ1G3v5YUyzxjne9/Qk+2SArZgkyP9NJxtYP+sVlCRr3mQ8Rn5lG9ayuZUXd27fLR39RIS9cEiVu3U2geoPHMWQYdudSUZjM/0MHFMTs5m+rZmbTAaF83g/N6eMIffIuMtI/hzClmx1MNJGk+Rm+0cPr0dbyxuVRXpDJ2+iqDk0GKnn+UTbFxxLo+HEyt2SVe9zE+eJP2K9cZmvGimszoAVM4JK7aVkOSVcM71sXlM+/TPe+ioKqKhMmzXO0fRyt6jn1F8cQ4NSZ6O2jp7GV43ERMQhY1m7Mxz/TS1NrDojFxh2bYxZJb4qF2c87SDyfGVS6wyGRfG83t7czEFFNX30DOUifhdX3pgTlGB3u4MTCD2RZLRlYO2ekxn9GbcuOp9xALUyPcutHFtG4jLjWLnOwsPtPD3xkTLHmnGey9yc1RH87oVAoKs0mKCX+j+My+9JCfhfE+unqHmFEdxKYVUp4Tj2XdviNGAKUWZHGqn9bOIfwhC9GJOXhK0za49/9GOeioAS9D11rpnfZhinKTWVpLtnujtv8AtmNM+jbZzfmOEVSsxCYXUFGc/Cuv1xKyPYA6rWKTGxyyaSjB6/yPv/kX/s0f/W/Ubd+KxbK+DwmswkLeuiqBRTpOvsI/vDLN4/s3k2hf4MKhC4QqP89zX6whef4C/+NNL5vrjEHOdXpOXqF3Kp7P/e4jJHf8Pf86v41H6uvIjLZhNsamOvrfuFr4x+T3N3H1hpN9z2wlPSkKJTBHx6v/jpNZf8qTRYsc+8vX0b72KKUxxqOgCr6ZWZy5xWzKmOGN/3yDiue3UVSYsOZjd901jTFWz0wfly600DUTx9aGagozYsKPm6zM3Wj8UjHVdYUrTW34szZTU1tCstMYCP4jW/mlIVsn2762m4by5cdFtRDzgxc5fLYNNn2JbYsnOT5gorBuD1XZiUQZMzYaX8QCiwSIwjb4Dsc7hnF7Ii9kC8/opmpYrZM0X5hCURfpvvQLFmuf4XOby0n9YBT+uy7JXb1RXeDasWNcWYilctdmCpKisa0sqBizYE4yPDhNKCoGy+h5Lo1ZSE2y0nrsPP0+hZhYF9rcNLeaerBVVLHtsSd4tDobhzrDxMQcmjMOU+8x3p7OZ2dtNZ5UB7OdF2lsbsXh2UHFpoLwjcBi9zt89zRs27aF2sL4j7eJuzqYe3mTTnCmixOvniNYtZ366gISwz0cgwwc/xk/Pd7GvC2aWJeFwFgrZ8bjqPJU8MSXPocnPRbf5AjTfitxznFOHB4ivbqM5JnXODZRw54dO/Bk2FGCPZx8+wrTahb128pID4/TFEEhmzrHtXdO0rboprihluLUmPCYYMbEF1ffPcBYchmVtXVkRFkIjF7i1feGic8sob48OzzRi9mYIXhxkHPnT3LVV8DO2hoKXF4mJsaZDzlwmwc5fXKCjIpKNtdmLoWqSmT0ZNO1SS7+4Hs0a/nUf/WrVCWamGg9xcUrrdg9O6mpqCRWMWbSNGYONWbPVVC8o1xpPsOliURqKqupzHJiMhnjCAboPPJjWoJplOx4nCLHLOOjkywqDiwz7bQPzuLMa6C2IBO3xZhhUkcxZq40Ei1thPPvX6RzOJa6hmqKc9bvG7W6OErL8R/ROJVE5SPfoCHTxGLH25xo60UrfJy95bm4jYxvOSvxy5gAACAASURBVGQ7OeIkIz0J27WDHL0wCO4kYp1ebjYP4CcWz9eeYHd5Bu7x83RpmR95XDRyQjYjHFU1Y8ZpMyazGRMhek79nCtDflL2fp2tqUvfyYyPo+BUFxcvXqE3mMfO7ZsItR3jjbdOM+jKINvpZ2xsgK5pE9ll23nyid0Up0XjmxxnJmDCyixdrQP4HZt45PPGOG5jtJ59h4PvXmXRHku828xoew+TCzp5n/8ij9Q3sKU4YV0eGzVmsFXV8JSnmE0mjPDp5rkjtI6r5O17lqrYAMPt53n74DGuzVpJSIhBH2und2Iec/ZjfGH3ZurqS0iwGyFgkJtnT3O5vZ/UPY9SnW0MybDUa35hbICW988wZk5k61f3kRoO2BaY7L3KlWs3mIr2UFddQ27sxvQ90UMLTI4N0zsyj9nqJjkljbTkB/NI+r18Kq12GWPMXu/MBEO9/cxhJToxhbS01OVe06td20PyfmMm3MA8Y8MDDI77l3pTZqUR57r9DeYhOZDV7aYx07VveoS+oXHmNTvupGwK06LvmLl6det7KN6thfDNG5NPjRFQzbhi0ynIS1z3HrEPxsaYmdvP+K0uhucDmOxRpBaUknLn8J4PZsfWb6tGT8X5Aa52TaBhxh2fRWFuvIRs6ye+7mve2JAtEETHz2s/+SnPfuNbVFbLxAfrXuF128ACbafe4OV3o/k3f7iDZLeFkSvHODVop277Dgq9R/izg25e2OchJTrItbcb6RyI44v/di9J177Dq7Pb2bu1jsyYpZCt48h/4cqmP+FzUT2cPNuOKddDXpKb6OA47/7gL5h45L/yuw2x3Hrnx1yM3UZtqguHoqJEJZORlkS04yY//T9aqXxhJ0WbEh9QyKbhn77JqTcPcGoonroGD3kJdswxyeTEweCMhfRkF/6+9znwr8eYy2mgtiKPGKuDuOS08KyDNiMQW6mZPhN+XPRkXy7PGY+LxhmPi17iz//TBfLrPZQaYaLxfi3AUGcLN7wZPPKFBgrcY5x4+RBD0YUUF6TjNh6z1EME1UVMSRUUek/z3rUh3J6vRFxPtoXJMYYHhwiaZ7hxQyc6JhFT51vMVn+JbZVlJIV7l631S8c/doXDJ29gztrCjsps4p0ak11jkBiP0xZgYmQCv6ajhmbpbO1FjcmlpiINPTDP9PQCIVXDOzFK69F2nNtqqd5aQYY5yOKiMclHiJA+R8f713BVNlBVnIoyOYfFucC1q63cnHSTm51CrFth4nIj45k1bN1cTuYGPser6wFGL73B610p7NheiyfTytT0HIuaBYd/kbnpSeYCxmMZGos97/HaYDrbKz1sK0vFFPTi9QUJhTQWui7QpuWweXMVsYOvc7AvidysYgpSrOihES43DWGOLqCm0IEzJhpnbCKKrys8Jlt6ZRnl2zd6TLbbJxv+kWaOnO3BlFrOtso8EpwqM/2TaHYTMyNXONfqJyktk4wUB/OdbQyaEyiuysehaSwuBsKzkur+CTr7upmOqWJ7cRax2jzz/hBqSGf6xnluWQuoKC8lVfWjxETjjg1y9WDz8phsJQ9sTDZjIP/xq/8/e3cCHtd53/f+e2bHvm8EAZDgio0EuK/ioo2S5dgiaWux5LSKb3rrJO1tn6ftffrcts9tc5M0cdMkjZPKThrXdhxbjiRTC0hxkShS3HcSJMB9B0ns62DWc+5zBqREyZREUMLgUPqNH8gScWbOez7/d4DD37zLZt67HCFQVMWUbDd9589yrWuIcTMmkVVQSKoRIzQYpL8/itswsSI9XG27TLdRypTifDL9UUIx+2dNnI7DhxgsnMS02XWkDw7vrBi3Brlw6jJD7gJmzJyA1w54vDHifUEGeiPgs6c9dXPuShshz0TmzZhO+YcWzP+c3/exIDfO7WH36T68OdOYXuwjeOEYF/ti5NfMojgzA68vjaJ0k+tn97Ptmp9xE6upT23nensf9owOi06a3jlHyMqj/usLmZgRo++8PZKtlMqps8gwBokYaRRkGJx9bQ+tpFD99bHd+MAMDdDbeY0Oe0dgy4NhWXQfP0avO43xixeT747hDuRSlBKntekIh5tbSa+fw+zpRdDZSVtrO332KMZIP9eunuJwu5eKafNYWZWNEQ8zGLSXBYnTc+UUrUMeimsWUJU+QNgc/qCpu6ubwSF7p/kIl3c3c63HZPKTK6ktLqYoJ2VUpjLGg710d9i74sYwLXtzoQhdZ04T9GcwfsFcsoljmAaxnk56BobsjZAJX95Nc2sXTPgqc4rtfM6esuRLbL7UdvICHf0wfk4Vhb4QkZi9KRMM9fdx7WIHvuw8qhrGk2L4GbrWzPYd27maVsXcmqrEB0WpWbnk5xeQOnoDNT/nN4teTgISkIAEnCagkWxOq8iH25PkkM3e/dFiw1tvsfrJJ6nWmmzO7h2f2Lohzh3ZyTtHcln7ZA2ZGT4MBjj62jp6K5dSPyHOvl+9wdl4KXmpdkjhojC/nAVfbSD7wsu8PVhLQ3UVhWleXJE+Luz9KWdKvsWiCSmEr59l3+7tHLoWZELVEkrO/4iWqn/L03NL8Q00s23jRvac7iMacVM6awWPPziXkox23vnbc0x6dAZl47NGdS2fj2ex/6K6hb978RXOenIozLF3aosSnbKcb8+yWHckna+umMTgvj/nr97sIDOvmJwARMNp1K18jJULp5J7+/oK1gCnzxzl0I1iHqovIzfdC7Ez/P2f/IKT3fYGD7a5gdufw6TZS1jYUEVZbiAxyiTcdZHjB7ez/fBFegaj4PJSWLeYh1bMY0KwiUMXOkiduJjK/CxH3ejHQ100793KjqOHaWkZwu3KYfrSB3hoRQPj8+yNI0Zj/qRJ+9F9HLs8SOm8WUzIz8ZvdLL7r97GWDiPCXkdvPfWLtqGTIJDBrlTZ7Nk0UwmFKQNTye7+Qh1ttOy9RSpDZMpr8yi88B77Dh4ho7BAQbMbKbMXszSWZPw959j50v7yFy5mGnjXTRt28a+ExfpCxmU1i3mwWVzqShIT+p6bJbZS9O6zXRNrKemZhL5dLD34AkuhAtZWDuRstybU08se/roLl5vK6GhspwK4zL7dmyl6XJvInxJK61i0dIFTCvNwxNu4+h7m9h9Kog3O0B0oB9ffhULl8wm9fjPOR4qYsq8hylP7eTwxuvkTZ5AZV3hGH0qa9J2eD8tbSEK6mqoLMnDF+/g0M93E54whakzC7hxeAfb9jTR2h0mp6KWJcuWUluZxo2m93j7vaNc7ggSN/zkVs5i+Yp5VLovsWfXAc5e72Ng0CRn4gwWL51LsdXGwVf34Z3VQN288bTtOkNvOJXKGeXk5o1OyHA3v2hMe8fIwzvZefQygxHwuHOY1LCAOeX97D7fjpFVzsToRfbtPsjZawOYLh8FVXNZvmgGOb2n2LVjDyevDRCKeSiePJsVKxdSFrjBnq07OXW5h7DlI6OshgWLZzM18zL/uOki3rwyGnLaOLDjIKdu9BNz+SmYMovFSxdQXZoz6tOlY6FuTh/dw4Fj5+mzR9R5M5lQO5cFk93sPdbKUFoljzbkJaZFHurwkl86nVnFtycjXZx49yJhcqh+oALfUDtXzx2m1SigNM/PoVMnue6ZzhMzKxja10wHfiYsq6FgVH6O3U2V7anOQdrPHmbne7s5frmXoZiH/Io6Fi6ZT3laK3vO95AybgGPlAVpPnmSM92p1FZXM/GjgWd0gNZr5zjR5aOwdBpTOM2BPTs4cqGPWNTEnz+ZBcsWMSW9l3P7tnDNPY7pi79y2zTJCFf2nOJGb4yKR+rJv8vm39Nh9o7dJ/ezffteTt0IEsVHcWU9yx6YRWrsAgevW5RVzmbeuA+m2IWv7uHU9R7MspVUxE6xd/u7HDh5nVDMIDV3Ag1LVjK70su1E7t4d+dx2oMWRiCXyhmLWDDZx8CZHXT4y7D6r7Fx8z5iaYXkproxvAEmzpzPsuUrKEu7p6vRkyQgAQlIQAIoZHN2JxjVkK25uTkxQy4WiyW+IpFIokOsX7+eNWvWUF1drY0PnN0/PqF19qieKJGYMbz73M0Fqu3ND2IuX2IasBkaJBQ3hhciNVyJkQsee9HdeJio5UnU3mXYMZG9mGc48RdUjzlI2zV76pkLn9+D1xjiyJsv41r+T1k+pQh7tmA0NMhgOIZlGXj9gcQiry6XSTRk4rZ3hXPZ5xwLWHsNgRDBYBh7aZbETp72QpbeFNJ9MBSFlIAXKzKYGAVhX/fwjp8uvAF7l76bbX+/6VbifWMv6movYmtb2WuE2aNJItE45q3jDDf+gL0LoO35wXXHw0GC4Shx026IHcalkOr34sYe1WYlpn3ZU2fGxurj6mNPfYgQibbS3DJEWmoepRV5pKV4bl7/6NQ1bk9TNa2b/cceTRgn3B+CxKLJccJDYeJ2rezFlH2BRJ93f2RRdsuME7fXnfTYfRvi4TDhiD1ywkwM/Q6kBPB53Ax1t9G89wQZNdMpLyvEFQ4TCkWImwa+1BQCPi/upBfFfv9EMey2e4ZHI4UjUWKWC7/X+6F1Tqx4lIjpwu124bZihMNhonEz8QGKvfhwwO9L2NhTlO33w1DETMw9s3/2uzy+xPe7Dr/HRVcGJVOqKEn1EI/YCza7cd0+knN0Sv0xr2pPTYglrsGV+BliT7GOEw5GsNwevPZqu7EwQ6EwsZiF2z98nXagbSYWFg8nRjOCC48vJbE7pptooq72n9tvQY/f7jdeon3tnNzfQmDiBComleGz38v2Isb2e3wUF/r/dE4rsZB0KBwjZju43Hj9fnyuOCG7X7u8eI0Y4dBwvTHsn+e2gxcjHiEcCiX+3LINbJ+AD5cZTRxvG9h/7rZ377Rt4hfYcaALf3oZM6ZkEotGiMTsuaj2tFH7GF9i+u3oP0zi0UjifRq3fyYmfkfZu0mahCNxLMNDwOcG0zYxEt//8GYM9s+r+PA1++z3jUk8HsM0XLiGrnLiwg36POXUTigi3TX8M9v9/m6to391dz6DvTi8XRd7BNbNttsL4vv9w/WKxTHcflI89u+fODHs3932z7uPvFpiwfU4MQtc9u8SKzr8syBm15rEe90fCMBAF1fPtNDjz6Bseh157w9Gtt9zdt9Phol9ruE+Grn1PvUP9zPiESJxe5FpH/7b+pz9cy7xu9PlTUyptReWH/55bh9rr7Npb8xB4nWHhsIJB3tx7oA/AP0dXDl3hsGccZSNL8UTCSd+/tn/s3/herz2+yPwxV6Qf6y6t84rAQlI4EsioJDN2YUe1ZDt2LFjlt0B7KAgGo0mQjZ7XYyNGzfy1FNPUVOjjQ+c3T2S3zqz+zRbt+7iUrSIipJ06G3mSLiGbz5kT9/xjWrQkvyr1Rk/XiBCMGjh8XgSazV9cXaMsqcWdnL5coSiojyys7/IC0x8XHUt2s5dIer3kVuUR8Dzxd3t7tcFTIaGurhyJUJubg55eUlY/dyJP2YGLnK+x4U3vYRxWXaA7sRGfsY29bXT3jdAOKOAgox0/MlZhuszNvrzf3okGKSrrSvxgUV+ScEYjVT9/K/rk15xqK+f7o5uvFmZ5OZlj8o6c8m9Ip1NAhKQgAScJqCQzWkV+XB7RjVkO3TokGWHanbAditkswO3LVu28Nxzzylkc3bfGMPWmQx0tdHW3oe3oISibHta3m1rlY1hy3RqCUhAAhKQgAQkIAEJSEACEpDAWAkoZBsr+bs776iGbC0tLYnponbQdmu6qGmaiemiq1ev1nTRu6uRjpKABCQgAQlIQAISkIAEJCABCUhAAlqTzeF9ICkh20fXZGtsbNSabA7vGGqeBCQgAQlIQAISkIAEJCABCUhAAs4S0Eg2Z9Xjo61JfshmmjRu2MAajWRzds9Q60ZZILEE8s2HvfmDHhKQgAQkIAEJSEACEpCABCQggU8WUMjm7B4yBiGbxeuvvcI3vvkUNbUztLuos/uHWjdKAvHQEMHBAdxZ2QQ89u5lekhAAhKQgAQkIAEJSEACEpCABBSy3c99IOkhG1j8ww//lG+98F3q5yzC7fHcz35quwTuLGCZRMIhwuEocZeXlBQ/PrcLDHvUmkn3hVOcOHKJ0iWzyPX7sOI3x7W5vAQCfrwee6MHwz784x+WSbj3Kv2eQrJS/Xg/ktTF+q7QbeWQlZ6K1/Upr6U6SkACEpCABCQgAQlIQAISkIDjBTSSzdklSnLIFgP6+emPX+K5b/8Ws2bVaySbs/uHWncPAvFwHzeuX+dGWz+hcIi4N4WAL4WSigoKs1PwWoOcadrFoSvFLJhsca21lQF3Gj57B1VfKql+D2n54xhfmE2K131zKqmF9cH80uGwLhbiyrY/Y2/ucyyfXkqO/1ZjhwO1/j1/xvrYIzwwcypFaR4M48OvYXxigncPF66nSEACEpCABCQgAQlIQAISkMCoCihkG1Xez/ziSQ7ZolhWnMTGB6vXUl1TrZDtM5dQL+AogegQ18+8x7qtp7GypjBzejGZRhd7t56mePljLKkpIWWolcPbNtFd8wTlzZvY1nKdgvlLmJCViifUy4kju7niKWP+AyuZVZ5LissiFg0RHAoTw43Xl0Kq34vLCnNp8+/zXs4LrJhSSJoRxXL7h0fNeVz07/gDfhV7godmV1Oc5iYeHiIUiRC33PgDAXz2ayRG1ukhAQlIQAISkIAEJCABCUhAAveDgEI2Z1cpySFbJLHdbOO6X7Lmm89QXTtTIZuz+4daNyIBi8iNFra8tZXuqat4bGY5OSnu4VeIx4m5XLgx6bnaxLYt7TQ8Po/InjfZf8Ng5tdXMSkvG599rBnm5Ns/4M1LM1j9tXkUu7u5dPEibf1xDMMkauUwYdpESrM8XN3yn3k99Bh1+emkegYJhj1klZQzaWIh1t4/Zl3sCR6eXUWO2c7FlosMGAbRSBxfei7jJk4kL8OeZqqYbURl1sESkIAEJCABCUhAAhKQgATGSEAh2xjB3+Vpkx6ymRhsePnHrH76earrZilku8tC6bD7QSDO9ab97NjQSv23VlBRks1HVxy0YoNcPtLItsHZrJpVTu/WX7L3hkH97SEbMNR5mg1/+jZl/3QVKe372dYcomzqTCrTr3Ps4Bl6y5fwG3Mr6H/3P/PfW6qYN7mGOVVe2lqOcLS/mAceXMzE83/JG/Gv8uDMiQzsf5kdJw3K5swgJ3KJ4wfbKJy9nDn1FeSlezWa7X7oXmqjBCQgAQlIQAISkIAEJPClF1DI5uwukOSQLYoZD/Pmhk2sXbOWmuoqhWzO7h9q3YgEolw9bodsgyx6dj4lJRncHMd281UsogPX2ffaFlxLVzGjNJ9rjf9wh5DNYqjzHG99fz0Fj82g8+IRhiZ9g0eqi8jxG9CzmT/8BXz90RnQ9Of8fexp/tmKKsqyPGCe56WfNZFdOYeZkb9jo+urLJ+exr4//wE9ix6lqiiLFL/FhW0HGCyYxIKVc6nIz/y1MHBEl62DJSABCUhAAhKQgAQkIAEJSCApAgrZksJ8zydJbsgWi8PgWX76i7d4/oXfo6G+ViHbPZdOT3SiQO+Fw2xt3E3GskeZPbWczJsbF5ihAUL4CLfv4lfv+nlk1QxK8lM5/8Y/sK/NoP5rw9NFvYAVH+TS8Z28+Xac5atyuHpqN+FJq3lgSimZPhfR3l18/8eDrPpKHe7mv+AN/9N8Y0EVpekejOgVGn90kMCUBqr4CZsTIVuAvf/9FfqWzGFKYSYBw0Worw9/URmVE8vITvV/JAx0oqzaJAEJSEACEpCABCQgAQlIQAIK2ZzdB5IbskVNjNhpfvDnf8cL3/0PzFk4D4/noxPqnA2m1kngEwXC7Rx6dz37WrOomVlJbqoPwwKjr4No0SQ4/jLHC36Dh2rHk5dicP6Nn/LOmQ7GLVpCWVZGYkSZYXZx7O1DmDO/ysMNXs7s30nTjQLqpuSSluJh6MJG9kTm88Si6Qxs/y/82cl6nn5oBiUZXhg8yXunYXrDcqZd/yvWm1/hwRkVdL/3C/am1lFbnEOG28TwZ1NYUEBmmhe3SzWVgAQkIAEJSEACEpCABCQggftBQCGbs6uU3JAtEsUiwrpf/iPfeOY56mZo4wNndw+17l4EwoNtnNy3g71HTnK9P4ppusgun8nyB8o5u+ksU39jOVOKc/AZcGP3q/xy/dtcMfJI9XhwYZFSMJVZ9fXUz5hIVoqPUNdFdr/zDgdPXiEYdZE+oZoHH1xGVVEaHXt+wIbrFfhunKG1q5dwegm1Sx/kgdoKAi0/YWt8KfOrJpIRPs2ure+w92QXQ0OQP20+Dz20iIl5afg+PKf1Xi5Zz5GABCQgAQlIQAISkIAEJCCBJAgoZEsC8mc4RZJDtgiWadG4YQNrVj9JdXW1pot+huLpqc4ViIWDDPQPEIqbYBl4UzJICx/j9RP5rJhVRn5mYh9R4uFB+gcGCMcsLGv4ety+NLIy0/B6XDc3JIgTCg7Q3x/CfjlPWhZZ6X48Lnsj0gGieIkM9BOKxrC8qaRnpJPidUN0gLDlx+f14DIsYoM9dA9GiJsG3kAqGRl2wObC0Oaizu1IapkEJCABCUhAAhKQgAQkIIHbBBSyObs7jGrI1tzcnIgNYrFY4isSiWCaJhvskG3NGoVszu4bat3nLGBFBwkZfvxuNy4lW5+zrl5OAhKQgAQkIAEJSEACEpDAF19AIZuzazyqIdvRo0ffD9nsgC0ajSbCto0bN/L0009TU1OjkWzO7h9qnQQkIAEJSEACEpCABCQgAQlIQAIOEVDI5pBCfEwzRjVkO3TokGWPXLPDNfvLDtrskG3z5s0899xzCtmc3TfUOglIQAISkIAEJCABCUhAAhKQgAQcJKCQzUHFuENTRjVka2lpSYxki8fjH5ouun79elavXq3pos7uG2qdBCQgAQlIQAISkIAEJCABCUhAAg4SUMjmoGKMVch2+5psdodobGzUmmzO7hdqnQQkIAEJSEACEpCABCQgAQlIQAIOE1DI5rCCfKQ5SRnJ9qGQzTRv7i6qkWzO7hpqnQQkIAEJSEACEpCABCQgAQlIQAJOElDI5qRq/HpbxiBks3h93T/yjaeeoaZ2hjY+cHb/UOs+o0AsHMZ0ufF43BiGgfFpr2dFGQpb+Hxe3K4PjrbiEcIxC7fbi8ftIrE5qWURi4SIu3y4MYmbBl6vG8N1F+f5tHbo+xKQgAQkIAEJSEACEpCABCTgOAGFbI4ryYcalPSQDUx+9sM/5Vsv/A4Ncxbh9nicLaTWSeAeBeLBTs6db8NXWEJRbiZ+Oxz7xNeK0HP5NBeHcplSXkBq4IP3hhXq4NyZa5gZ4ygdl02K140Z7OTsyeukjS/HE2rnek+AyZMLSE3xfnqYd4/XpKdJQAISkIAEJCABCUhAAhKQwNgJKGQbO/u7OXOSQ7YoMMDf//Qfee65f0rDrHqNZLubKumY+08gMsDFY2/zTmsKs2fNZ1pxBl4jRjRq4LFHmxkWZjyOhRu320iMTBvsOM6O13fjnrWK+VXjSPe5brvuQZob13O0O4u6FXOZVODmxv7tbDqVw6onJtHetJOtx/N5au0sigtTFbLdfz1GLZaABCQgAQlIQAISkIAEJPCpAgrZPpVoTA9IcsgWwbJMGt9sZM3atdpddExLr5OPmkA8TO/pA2w41k1JbT0zJxSSYY9Ki7RzprmfrIml5PiGaG/rwEwrpSgnAMFO9m5ZR1vBQhZXTSQvO4Db9ZGRb+HLbH51O235U2gY18nhd8JUfW05VaUGJ7ZuZsuxfJ59eg4lCtlGrbR6YQlIQAISkIAEJCABCUhAAmMpoJBtLPU//dxjELJZNP7qJdY89SzVtTM1ku3Ta6Qj7icBM0aw4zR7tzZjFtdQPzlENwXk5xWSznW2/8O7dE2vZ7K/jVNX+hg/Yzm1uRZXD7/Hez1FrJg/Fc+56/hryslLD+BJLL72wSN6dTs/eWsbra0hah7/Dg/WlJHpH+DwO5vZrJDtfuopaqsEJCABCUhAAhKQgAQkIIERCyhkGzFZUp+Q9JDNxGDDyz9m9VPPUz1jlkK2pJZbJxtdAYvYQCsHNm/gXLSEmfNnknf2pzT2Tae2dj7TS/Nw9xzgZ+v2ci2SStWCx3ikJof+pm2sPzhE1dwZTBrvZdcfvkn6b66kdnIFBak+3O+v5WYR6e9gy4/+A788V8nzLzzHwqpi/J4BjihkG93S6tUlIAEJSEACEpCABCQgAQk4QEAhmwOK8AlNSHLIFsWMR2jcsJE1a9ZSU12lkM3Z/UOtG5GASWfzO/zsx6/RkV9FWV465rlNHAwWUV42h0d+4yGmpfWz4yd/yRu9E3nu+dU0jOvnzf/1Cw62eyguKyDFHebEr/bjX9JA1ayHeGzBJPLSfYk11sxwHyff3sL+Xj85wStcdley/JEFTC6K0/TuFt5uKuCZp2ZruuiIaqaDJSABCUhAAhKQgAQkIAEJ3D8CCtmcXavkhmwxEwZO8fe/3MJzL/wuDTNrFLI5u3+odSMSiBPsuMKJpnN0BYeIuTzETr/GroHxTKqcy+IFUwidepsz/SXk+YN0DRZSv6CUeF8rl6/1EYmaQJDDP9lJ4NH51NQtYEF1KZkpHozYEDdObGbzgTBVSx6gZqKLva+8xPGsRTw2r4zOQ1t4a3eAx75STX5eACwLT3oOuRmpeO2RcJ+8remIrlIHS0ACEpCABCQgAQlIQAISkMDYCChkGxv3uz1rckO2qIkRO82Lf/pDXvjd/8TcRQvweDx321YdJ4H7TiB24qds6Z9CVdVM8nr3su5YnDnz5zLB28++d/bTkTGFB+ZVkn1ztJodsu3+082kPbWYKeNyCdxKxzpP8Oq2w3gr5rG0egKZAQ/xrhO83bgd/5xHybm2g5/9eA/ucdn4/G6sWJT8eV/lyQfqKcnw41LIdt/1HTVYAhKQgAQkIAEJSEACEpDARwUUsjm7TyQ3ZItEsawI615+hW8+/S1q3AkS6QAAIABJREFUZ8zQSDZn9w+17jMKmKEeBk0/Ab8fV7SPnnh6YmSa12USDA4SirjJsDc48NzaSdQk2DmIkZmK3+vGdev8kQE6g3F8gXTS/O7h0MwyifS0MeTPwW8G6WrvIWSaWInnWPgyCyjIycCvkWyfsYp6ugQkIAEJSEACEpCABCQgAWcIKGRzRh0+rhVJDtkiWKZF44YNrFmzmuoqrcnm7O6h1klAAhKQgAQkIAEJSEACEpCABCTgFAGFbE6pxJ3bMaohW3Nzc2JQTSwWIx6PE4lEME2T9evXs2bNGqqrqzWSzdn9Q62TgAQkIAEJSEACEpCABCQgAQlIwCECCtkcUoiPacaohmzHjh2z7FDNDtnsr3A4nAjbNm3axFNPPUVNjTY+cHb3UOskIAEJSEACEpCABCQgAQlIQAIScIqAQjanVOLO7RjVkO3QoUOWHarZAZs9is3+sv978+bNPPfccwrZnN031DoJSEACEpCABCQgAQlIQAISkIAEHCSgkM1BxbhDU0Y1ZGtpaUlMF709aLM7RGNjY2K6aJXWZHN271DrJCABCUhAAhKQgAQkIAEJSEACEnCMgEI2x5Tijg1JSsh2a7qoPZLt9pBNa7I5u3OodRKQgAQkIAEJSEACEpCABCQgAQk4R0Ahm3NqcaeWjEHIZtLYeHN3UW184Ozeodbds4BlxohGosRMC5fHh8/rxsAkFjdwuw1chvHh17biROPgcoGZeJ5JYhjozYdluPB6vXjdLoyPPveeW6knSkACEpCABCQgAQlIQAISkMD9JKCQzdnVGoOQzeKNda+w9ptPU1Nbp91Fnd0/1LoRC1jEQgP03LhOW28/wbCJL7+MiePySDU7OXEyzLjJxeSk+XDdlrPF+i9w8JrBhJIsIpcv0zY4RCQWITRk4k/xgi+LkrIySvPSEkGbHhKQgAQkIAEJSEACEpCABCTw5RNQyObsmic9ZAOLn/3gT/jWC79Lw9zFuD0eZwupdRIYgYAVG6L1yBY27blIoHo+tfleglYakyaUkRHcwX/5v3dS951nWTW3ggyfPbrNXrQwxIW3vsd3jxXyr9Y+ztRQL92hftqvneLAtkFmPlJDdl4BJaV2yJaqkG0E9dChEpCABCQgAQlIQAISkIAEvkgCCtmcXc0kh2xRoJ+f/uRlnv/2CzQ0zNRINmf3D7VuRAIW4dYTbN+6jXD915hfnke6B1weDx63i3j7Jv7N994lM3sG33p+FZNKM/G4TILXj7HlRz/k33bU8b3fXstDk/Lwu6O0nT/Alp8HWfqb8ygpThueYmoYw8GcHhKQgAQkIAEJSEACEpCABCTwpRNQyObskic5ZLM3PjBpfLORNWvXoo0PnN051LqRCsS4cfwQO1+/wLjHJ+MKhQiFTLJKJzKhtBB//zb+y2smK9Ka6M5bxZIFkynwdrH77f24+0/xnzrL+VerlrO8PIeAJ0b7xQO8/fMgS56fS8m4DDRJdKT10PESkIAEJCABCUhAAhKQgAS+WAIK2ZxdzzEI2aBx3S9Y841nqK6r10g2Z/cPtW5EAlFaj7/Lmz8+iqcqi/7ObgaGwvjTy1n8lUeoTm/ie1tSeG5uKmd3niR9yXwmDJ7jQGcatbnt/LuDJr+9fDHLKnIVso3IXQdLQAISkIAEJCABCUhAAhL4cggoZHN2nZMespkYbHjlp6z+5nNUz2hQyObs/qHWjUjApOP4Rn75o20UPfM7PFRXSqYXDvzP/4eWyU+wbHIfL27P5P9YNQnr6h62HeyAlEzGT1/CvJxD/JO3Q/zWsiUsV8g2InUdLAEJSEACEpCABCQgAQlI4MsioJDN2ZVOcsgWxYxHeHPDRtauWUtNdZVCNmf3D7VuhAKRGy3sfPcdOiYuZ9b4fNJdJqde/REdtY8yv/wGf/lOBv/s8XpK3d289/rrnM6YzkMPzaOsdztPvTXEd5YvZfmEmyPZLthrsg2y9NvzNF10hHXQ4RKQgAQkIAEJSEACEpCABL6IAgrZnF3V5IZsMRP6T/KTlzbz7d/6FzTU1yhkc3b/UOtGKmCFaD+3j03bm+k3vRjBIFbqNB5YNZ8K32H+cmsK31pRQ2mem66ePgbDaRTlBvC1v8vvbQ3zzUVzmVeWg98dp/PyUd57Lcj8NfUUFqdrTbaR1kLHS0ACEpCABCQgAQlIQAIS+IIJKGRzdkGTG7JFTYz4WV78by/ywu/+J+YuWoDH43G2kFongZEKRIN0tLXRE4pjRkxSCosozE7Haw1yo89FXmYKPs9HtjGI9HG+3yIvPY10nxuXAbFIkP5uk/TcVDxet3YVHWkddLwEJCABCUhAAhKQgAQkIIEvmIBCNmcXNLkhWySKZUV5/Ve/Yu03n6G2rk4j2ZzdP9Q6CUhAAhKQgAQkIAEJSEACEpCABBwioJDNIYX4mGYkOWSLYHeIxsb1rFmzhmqtyebs3qHWSUACEpCABCQgAQlIQAISkIAEJOAYAYVsjinFHRsyqiFbc3OzZZ81FoslviKRWyFbI2vXrqW6uloj2ZzdP9Q6CUhAAhKQgAQkIAEJSEACEpCABBwioJDNIYX4mGaMash29OhRyzTNRMAWjUYTIZv93xs3buTpp5+mpkYbHzi7e6h1EpCABCQgAQlIQAISkIAEJCABCThFQCGbUypx53aMash2+PBhKx6Pvz+KzQ7Z7P/etGkTzz33nEI2Z/cNtU4CEpCABCQgAQlIQAISkIAEJCABBwkoZHNQMe7QlFEN2VpaWhLTRW8FbfZoNnskW2NjY2JNtqqqKk0XdXb/UOskIAEJSEACEpCABCQgAQlIQAIScIiAQjaHFOJjmpGUkO1Oa7INb3ygNdmc3T3UunsSMKMEwxFMPHhdFqZp4fL68LpdGHboHA0TjVu43F68XjcuwwArTiQaJR5P5NKAC6/Pi9vlwv723T1MQgMhTNz4U324XEbifHpIQAISkIAEJCABCUhAAhKQwBdDQCGbs+uokM3Z9VHr7kOBeN9F9jdfIpI2nhJfkN7ODrzjqplUlE6kq5ue7ht0hyxc/gwKCwvJz83AG26l+UI7A0Nx7CjO7cmgdFIFeel+3HedlA1xduch2qLZTJs1iex0P667fu59CK0mS0ACEpCABCQgAQlIQAIS+JIJKGRzdsEVsjm7PmrdfSdg0nV8H3uPX6V4wRzSI4Nc2/YjWkq+waqZ2Rxf9w79pRMYXxjgxumztFolrHxsMRXXX+EfWjzk5VVQmOrB48mkfFol+XZQhoUVjxKJxsHlSYx+w7JwuVwJHcMwsCzT/iP6mxvZdMakcvYDVJdkEbj7hO6+k1aDJSABCUhAAhKQgAQkIAEJfNkEFLI5u+IK2ZxdH7XufhOwBjixZw/N5zJ5YFUt+bkp9L33R6wLP8SK2XUUeE3wePD4PJiXdvCr/c2kzHySOa2vstc1jbrqBkrS/Ilpoh63G4M4gz2ddLa10z0QBrePnNIS3H0DpBQVkZUWwOOCSH8vfYMmmWntvPzWBfIr6lhYV0RawH4NPSQgAQlIQAISkIAEJCABCUjgiyCgkM3ZVUx+yGZaNG5oZM1qrcnm7K6h1t2TQOQGO/ftpik6kyfnjKcg3cPArj/hV6GVLJ9Vx7hMX2IKpxWP0Nb8LltPtlO+cBWFR37Ojr50isdPJSeQRm7ROEqKsvEEW9n9xls09adRXV9J5NQ+OsfPJf/0LjrqHueRhkpyfVEuHNrHwVNeFj86iTPr9jM0fiJzF08iK82nkO2eCqknSUACEpCABCQgAQlIQAIScJ6AQjbn1eT2Fo1ByAaNjetYs/YbVFfXandRZ/cPtW6kAoOX2blnB01py3myrpCCVNevhWyYEfpaT7Nt6wnC+TU8vGQykVNvs377AS722BsmZDK+soy6FcvIvXacPe91Mf/Zh5hYnI3HihHFDVc38/0NsOqJBUwM9HJoxw5ax69g5fQcLv39Bq6PH0/D4iry0gIMTyrVQwISkIAEJCABCUhAAhKQgATudwGFbM6uYJJDtihYJi//7EWeeu47zGiYi9vtcbaQWieBkQgMXGLnnu00pa3kyRlFvxaylaQb9F47x953jzOQVcHSZTUUpHsxTePmbqAGhhnm/NYX+fngfJZldHHiWBqPPTWbksI0XMSJmgZuV5jj//unXKh/kKneVg4fGmLBqgWMzw/Q9LcbuGGHbEsUso2kdDpWAhKQgAQkIAEJSEACEpCA0wUUsjm7QkkN2aJxk/j1o/z3v/5bvvvv/oBFCxbg8Shkc3YXUetGJDB0lZ37d3Lcs4ivzyymINXNwK7/yqtDD7J8dhWpnSd4641jhAsrWTK3kvT0NNJSIRiOEYtaiZ1EDStGz9lG3uhbyBOlfZw4eJaCBfOZkJOF1xxiwJVDSW4G7mvr+dHrMXLzLhObtppVVSXkpgTZ8zeb6S6rZM7iaeQmNk7QQwISkIAEJCABCUhAAhKQgAS+CAIK2ZxdxSSGbHHiRpTLm37IH/2v9fz+//w5yxbOw+NxO1tIrZPASATMLg7s2cuJrgk8tqSSvCwfg/v+kvXhpSyuyeXkX/8BPzxs7/45lTyvScQ3nrlLZ1FsXuTAwVO090awYjFcBSXMWfEEs4stWo9s4r0DV+gaMokbOUx94EEeqCsjy9XLu3/3Q96KVPDtpx9nan4WntglXvtFEyllVSycU0Z6qkLskZRPx0pAAhKQgAQkIAEJSEACEnCygEI2J1cHkhiyxYjGw/S2XuSVX73Bb333XzJz5kytyebs/qHWjVggxuVDBzl2apCalXMozc/A6L9Cp5lNVppFe1MT100vlmlhmSZxdzolFeXke/u5euUGfcFo4nuBkqlMGZdFitdFbKCb1kvnuTEQIebJonxiOUVZqXgMi2D3Oc4FC6gszCDV5yLaupNXD/Qzfvp8GibYz9feoiMuoZ4gAQlIQAISkIAEJCABCUjAoQIK2RxamJvNSmrIFolEsQyDtzas58mvf52qqiqFbM7uH2rdPQjErx9n9/FzuCYtYeb4bFI9yQq6TK7t2s7JoI/KeTMZl5GKxrHdQwH1FAlIQAISkIAEJCABCUhAAg4VUMjm0MKMTcgWwe4QjY2NrFmzhurqaoVszu4fat09CYTp6ujDtFLJzknB40nWqmgROjr6sEghJzuZ570nJD1JAhKQgAQkIAEJSEACEpCABEYooJBthGBJPjzJI9kUsiW5vjrdWAlY1vCZjWSNYhs+3c2zktyzjhWyzisBCUhAAhKQgAQkIAEJSODLJaCQzdn1HtWQrbm5OfF3/lgslviKRD4I2dauXauRbM7uG2qdBCQgAQlIQAISkIAEJCABCUhAAg4SUMjmoGLcoSmjGrIdPXrUMk0zEbBFo9FEyGb/+6ZNm3jmmWeoqanRdFFn9w+1TgISkIAEJCABCUhAAhKQgAQkIAGHCChkc0ghPqYZoxqyHTp06P2QzQ7YboVsW7Zs4dlnn6W2tlYhm7P7h1onAQlIQAISkIAEJCABCUhAAhKQgEMEFLI5pBBjEbK1tLQkpovG4/H3R7PZI9tubXyg3UWd3TnUunsUsOJEojFMw4vPbWFh4EqszWZ8aIk2yzSJx2OYuBJhs8uwl3AbXk3NskzisXjiuW6PO/HnhhkhGAWvx4PHZb+WVl67xwrpaRKQgAQkIAEJSEACEpCABO5LAYVszi7bqI5kuxWy3WlNNu0u6uyOodbdu4AZvMKhlstEsqqozeii38gkKyuHFO9wkAYmsXCInq5uuro6CVoBsrILKMzPIMXvxogN0dPfT0drB1FXgPyifLKyM/ANnmL9sSHKJ05hSmEaPo+hDQ7uvUx6pgQkIAEJSEACEpCABCQggftOQCGbs0umkM3Z9VHr7jsBk96W/ew8dp7i5Q9T0PLf2BGcy7y5D1GWk44nEbKFuHp0K+u3XSZ/0hTyvO3sb+pn+gMrWVJTQrxlA3/3dj+Tq4tx9V6jtdNHw+MrqR1vsfN/vUOkpp75DZVkB7zJ3rz0vquGGiwBCUhAAhKQgAQkIAEJSOCLJKCQzdnVVMjm7PqodfebgBWkZc8eTpxJYdljMxg68K/ZMLiEZUu/xsTcDDwu+4JMoqEgg0MmvoAfn8/DucY/ZqdvAcvnFrPr+++S/5VHmDu9lHR3Dwe27OFsVx4PPt6A/+RPeD1Uy+KGWZRnBfBoyuj91kPUXglIQAISkIAEJCABCUhAAvcsoJDtnumS8kSFbElh1km+NALRG+zct4fjoTq+Pq+M8M7f5a3gEpYt+RoT3g/ZbtewMKMhjr36ImcLFrAw/wp/tH8c//Ir9UwsSE2MVOs9tpXdx89TtPI3mB47wJ/t9bNq7ixqitPxurUu25emb+lCJSABCUhAAhKQgAQkIIEvvYBCNmd3geSHbKZF4/pGtCabszuGWnePAoOX2blnJ01py3iyrpDwe9/9hJDNIh4dov3ENn6+P8b8JUtoiG/k/ztbxXeWTqM8y5cI2cIX3ubtpjNk1K1mVsEF/mJdL6vmN1BTkY3XnRgap4cEJCABCUhAAhKQgAQkIAEJfAkEFLI5u8hjFLK9zpo1a6murk3sqqiHBL4wAgOX2Ll7O03pK3lyRlEiZNs4tIQHFn90JJsdsA3Qemofb+3qpnL2fOZXl5B2rZH/sCOX33y4gcqCFFyGRdeRzWw7cYHS5aupzbrAn9sh24IGasoVsn1h+o0uRAISkIAEJCABCUhAAhKQwF0IKGS7C6QxPCT5IRsGr/7sr3nqW79FXcM83G7PGF6+Ti2Bz1lg6Co79u3khH8xX68rToRsGwbmMHfOY5RlpePGwOX24feEuHx8NxsPDlBZXU/91DwCqSmkGlf4+Q82UbzsEWZMyCfgCnJyzz7O9eWy9KFZlFgH+cP1Qzy+cA61iZBN00U/5wrq5SQgAQlIQAISkIAEJCABCThWQCGbY0uTaFhyQ7a4idF2jO/99d/x3X/z+yxaMB+PRyGbs7uIWjcigXgH++yND/qm8JVFE4ke/I/81bs9uFOmkJPiBdNNVm4ds6Z1s+6HL3HCO5FZ1UWkxGPEJszla0tnkXnuTd46fJ3OIQszbmHlTWb24iXMLs/Af/5l/kdzIQ/Nm8O0wlS8mi06ovLoYAlIQAISkIAEJCABCUhAAvezgEI2Z1cviSFbnLgrwoXGv+IP/2Y9f/Q3/8iyxQvweDRd1NldRK0bmUCUCwcO0nQqzKyHZ5FjXOD46at09QOWPerMTSB1HOXj4drpywy6XFimBWaceP4kZk8rJy/V4EbLIU629hI2UimuqGJaeQ4Bn8ml9T9hf9YM5s+spTjVjwayjaw6OloCEpCABCQgAQlIQAISkMD9LKCQzdnVS2LIFiMWC9N74yqvrnuDF/7P32XGjBlak83Z/UOtuweB2JUj7Gw6i2f6cmaOzyHN8zlN6TSvsO7lExRNr2bmtBJSfAqo76E8eooEJCABCUhAAhKQgAQkIIH7VkAhm7NLl9SQLRKJYhkGG9Y3svrJJ6mqqlLI5uz+odbdk0CQ9hs9xK1M8vJS8X5eczoHr3Gh10VmVh5ZKR60seg9FUdPkoAEJCABCUhAAhKQgAQkcN8KKGRzdumSHLJFsDtEY2Mja9asobq6WiGbs/uHWnevApZ185kGfE4D2bj1monX+7xe9F4vUM+TgAQkIAEJSEACEpCABCQggWQLKGRLtvjIzjcmIdv69etZvXq1QraR1UpHS0ACEpCABCQgAQlIQAISkIAEJPAlFlDI5uzij3rIdqsDRKNR7C/TNLFDtrVr12q6qLP7hlonAQlIQAISkIAEJCABCUhAAhKQgIMEFLI5qBh3aMqohmxHjhyx7FAtFosRiUQSIZv975s2beLZZ5+lpqZG00Wd3T/UOglIQAISkIAEJCABCUhAAhKQgAQcIqCQzSGF+JhmjGrIdvjw4UTIditcs4O220O22tpahWzO7h9qnQQkIAEJSEACEpCABCQgAQlIQAIOEVDI5pBCjEXI1tLSklj9PR6PJ8K1W9NFb218oN1Fnd051DoJSEACEpCABCQgAQlIQAISkIAEnCOgkM05tbhTS0Z1JNutkM0O2G5NGdXuos7uEGqdBCQgAQlIQAISkIAEJCABCUhAAs4UUMjmzLrcapVCNmfXR62TgAQkIAEJSEACEpCABCQgAQlIQAIJAYVszu4ICtmcXR+1TgISkIAEJCABCUhAAhKQgAQkIAEJKGS7D/qAQrb7oEhqogQkIAEJSEACEpCABCQgAQlIQAIS0Eg2Z/eB5IdspkXjhkbWrF5DdXW1dhd1dv9Q6yQgAQlIQAISkIAEJCABCUhAAhJwiIBCNocU4mOaMTYh2/rXWbNmLdXVtQrZHNY/7DesHhKQgAQkIAEJSEACEpCABCQgAQk4T+BWyGaHOYZhjKiBt/6+n5GRgcvlGtFzdfDdCSQ5ZItiYfHK33+fp7/129TNmofb7bm7luqoURew33ChUCixkKIeEpCABCQgAQlIQAISkIAEJCABCThP4FbQNtKWKWQbqdjIj09uyBa34Noh/uTF/83v/Ns/YPGC+Xg87pG3Ws8YFQH7DdfT04NpmqPy+npRCUhAAhKQgAQkIAEJSEACEpCABD6bgD2CzeMZ+YAlhWyfzf1unp3EkC2OaUQ5++b3+a9/+yZ/9LevsGzxAoVsd1OlJB1jv+F6e3sVsiXJW6eRgAQkIAEJSEACEpCABCQgAQmMVMAO2dzukQ9YUsg2UumRH5/EkC1GLBZhoLONda+/yfO/9dvMqKu7p44x8svUM+5GQCHb3SjpGAlIQAISkIAEJCABCUhAAhKQwNgJKGQbO/tPO3NSQ7ZIJIq93NeGDetZvfpJqqqqFLJ9WoWS+H2FbEnE1qkkIAEJSEACEpCABCQgAQlIQAL3IKCQ7R7QkvSUJIdskcSi+o2NjaxZs4bq6mqFbEkq9N2cRiHb3SjpGAlIQAISkIAEJCABCUhAAhKQwNgJKGQbO/tPO/OYhGzr19sj2VYrZPu06iT5+wrZkgyu00lAAhKQgAQkIAEJSEACEpCABEYooJBthGBJPHzUQzY7uInF7PXYYkQiwyPZ7JBt7dq1mi6axELfzakUst2Nko6RgAQkIAEJSEACEpCABCQgAQmMnYBCtrGz/7Qzj2rIdvjwYcsObqLRaOLLDtnssG3z5s08++yz1NTUaLrop1Uoid9XyJZEbJ1KAhKQgAQkIAEJSEACEpCABCRwDwIK2e4BLUlPGdWQ7ciRI++HbHbAZgdt8XicjRs3KmRLUoFHchqFbCPR0rESkIAEJCABCUhAAhKQgAQkIIHkCyhkS7753Z7xs4Rsp06d4o033uDxxx8nEAhw5MgR8vLyKCgowK650dLSYtkNsYO1W9NFTdNMTBe1Nz7Q7qJ3W6bkHKeQLTnOOosEJCABCUhAAhKQgAQkIAEJSOBeBRSy3avc6D/vs4Rszc3N/OAHP2DBggV4PB4GBgaYMmVKImj7UMj20TXZtLvo6Bf2Xs6gkO1e1PQcCUhAAhKQgAQkIAEJSEACEpBA8gQUsiXPeqRn+qwh24svvpgI2VwuV+KroqKCzMxMhWwjLYQTjlfI5oQqqA3DAhZWYhysgWHIRAISkIAEJCABCUhAAhKQgARuCShkc25f+Cwhmz1d9PXXX+exxx7D6/Vy9epVUlNTycrKUsjm3JJ/fMtGHLINpyAM/1OByAeyVgLFdrF/+N3xYVnDbva86o8e8GuuHz4g8Zq3nv9J57hZncTL3XYeu84fPJwZYhnEGArFcbm9eD0uBW334w8UtVkCEpCABCSQLIGPuXey77GsO3xgd+te6IP7tMTN0vBd7Yfu4W596PfRC7Hv36zEU96/q7r99urWq93pPu/zMrntXvD2lxy+Tbzz/d2H7gHfb9sH1/ix9603T3BL6dcv4eZrjOb13taG4Vvc28AT571T6z5av9tdhr9352u+2Q8+7no+am8fN/xin1d19ToS+FQBhWyfSjRmB3yWkO306dOJNdmeeOIJfD4fFy5cICUlRSHbmFXzM554ZCGbRTwSIjgYInbz95zbHyA1EMDjvkNw9Bnbdn883f7lbhGLhhkKhoiabgKpqaT4PO//zk3cD1hxoqEgwXAM3D5SUlPw2UHSrZsHM0KwP0jEvHnzkPg/C9PtJy3FixUJE4nGMG/+Mvf6U/H7fe+7v3+baMUIDQYJR+NYbi+paSn43B6soU7a+4bwZhSSleLF7bT7AcsiHr3E4cM9BDKLmTAhl1S/J6HzaTd/90c/USslIAEJSEACEvg8BSzLJB4JExwcInYrcDHceAMppPh9H9zr2PcYsQihoSEicQOP308gJYDXsAMX+942zNBQCNPlxZeSRsBjEQ8PMRQKE7M+uGEy3B4CqWn43WDG7Pu+ISLmzftfO2txu/GlpBLwenCN1n2WZWHGo4lrGYqa75/H5U0hLdWP5/YTWxaxSChxbTGG25a4P8Uc/vNgGNPwJLxSA/aff/hhnyccjuFJScH7oW9amGaUkH39cQuPP5VUv2/0rtm+IzbtNgdv1uTm/bPhTpw7I2X4fjFx3xyLELTrHDXtmBXDvhdOT8PntvM5k0jIrmsMTyCV1BQfrg+eSTwcIhiMgNdHSpp9zcMXbT8vFhokGIoSt4PMxM0pGB4vgUR/Ga1if57vFr3WF0VAIZtzK/l5h2z2SLZPni5qWjRuaGTN6rVUV1fhdrudq/Mla9lIQjYXUdrOHWb77lYyx2XhcbkwYhHiWeXMmDaB3HTfcLCU+KTn5qdGt2VG9rdufnv4l9Pw4Kybnyi9/1tu+KBbnyzeqsfNDxo/KM/NWOn2P7/14VYSf9cZxBnouETzqcsEoxYmJlEjh0nTJ1FWkJG4KbHiQ7SdPcbZzhCRKFiRGCn55UyeMoHc1OEbMTPUwaljZ+kMDtI70E3PUCrFuX6MjPFUVfg4s6+FAcMO8Hy43Ebiy+3JpmJ42B0oAAAgAElEQVTaFIqzAol522bfFU6cvkBXfyTxaSaGC6/Pz7jpDRQHWzh44QYZlQuYWphBwHVzVN2Y93cDIz7ItcuXudx6muZTQ6Rm5pFfOo6qqgryMwK49QnhmFdJDZCABCQgAQk4TcAyI/S1X+VsyyX6XRAPBRnoi5I3pZ76ukrSDfvDSZNwfzuXzp6iNeglxW1gxkzSiycyqTwfq/cqLWfaiGLh9ZjEU7IpKCoicOM0LWevEsvNx2+HVUP9hCMm4+c+SFWBh54LJ2k5eopgfgEBa/jcoVCYgpoF1FWWEDDM22Z9fI5y9vUMdHLpwhmudEZxY39I28NAVg3L500jPzAcGyVsblzi3Jkr9Ll8+Lx+0grKmVKaRbz7MsebrxH12jMH4oTiKZRMmMTk8Vm4bn7Ya0b6uXHxFBeCecyYMYG0m/fW9sixSLCLC2cv0NEXxhtwETN8ZORVUlWR/X5o9Tle8fD1xCP0tp7h7KUb9MfcWJFB+gYGSKt5hIenZiX+3kE8RN+1Exw83cpAPINMr4E3JZ/JtVPJ84TouHSa5ksDuI0YcSNAYeVUKsvy8Zsh+m+c5ejpbizLDtI8ZOSXMrm6kmyPRSwc5OrRzRzpcpPiy8BjmMTDAwzF45TOeYI5RS5i5ud9xXo9CdxZQCGbc3vGZwnZbu0u+tWvfvX9kWx3EbJB4/p1rFnzDaqraxWyOahv3H3IZuBhgOM7XudnGw2efH4eeSkGA+ea2HboNGUPrGFZ9XhS3FGGenvpCUN6TjYZAS/2502WHcYZLjCH6G3vw0zJJSczgNtOmBK/uE1C/V10D5pkZGWR6rFHcfmGgzz7k6nwIL09A8S8aWRlpg1PJ7RHkEXiGEacaDCEmZJOited1FHbdvDYcf4o+453UzhpEnm+Xva//Q6hyUtZOb+BolQPVrSXcwfe4YxZTmVpHsa1g7x7KEjlwgdZVFdIwG1gRYN0tvcQiXRzvHkf+66V8fVFE0jLyqMk5Szf/4uDVMyfSe2UQvyuOD3XTtB0uBVf6QwWrZxPeWoP+7e8w57zA0ysrWdScRYMtXHm1FVy65fTMD4Ttx2sud2JeiQxh/zk3u72Ert+hLff2UNPVh4prnzGpfvoDLqYWjeZ0vwMvKP2cbCD3ohqigQkIAEJSEACIxKwrDjhwT66O/sIxYK0nT9Oy7lByuc9wuJZ4/Gbccz4IBeO72PbrouUPfgoDZlhzh/cxZHOHOpmTSft8k729BYzf2EdBfFWjhxtoj1eQJnXorMjSMUj88iLDHLt3HGOHu2mfvVaZha7ubxnH0cOXaF0zXJKYmE6r57i6MErlC1+lEUNE/Bb8VEK2ex73yB9vd30BSOE2s9z8NAphiYtY/XSKnJ9LmyXYOdZju7dRstQBQ1z6xgXMAmZPnL9Yc7veY2tbdN59OE6smPXOLBjN+3eCh558gnGuSOYsRAdFw7zztHL5NY9zMrJWTfrMvzB6PVT23nnYBdFVYuYWeHi0omDNLWazFv1JNOybl9SZkTl/OSDzXji7wldfYOEw6HEh/57zw9Qt+oZVlSkYRkurFAPV49tYNd1KJmylImpMXAFyC7IJHq9me2v7aR36kIWT/Fz9cRxznbmsuCRRUxIb2PfS40cT69h2ZwSQq3nONHSS8nch1g+t5B4TydNG/4nx/MWMadiIgErSMeF4xzaf5Wa7/weD+RZRBWyfY7F1kt9koBCNuf2j88SsjU1NfHLX/6S559/PrEmmz1d9FNCNvuzIYuXf/I/ePr532bGrAW43beG9ToX6cvSsrsP2cDDIMd3b+L1fcV853cWku934/Kn0dn47/mbgRV8Y/44rrx7kKG8HFyRPnrCJsUzVjBvQi7xC5t470Iv7QPZFKRYxIKttBm1rHq4lnx3Pyf27+P01SHSinLxdHQTDJ/HPeNplk7OJd55kgPbT2IWFWL03CCSUUFNQz3jsns4+PoRusMdePInMWVmDUWZ/qRPhbTXEPN4DKy4icvn5Wrj93jXnM6c2Q9QljU8FN3l9eElTtxy4zfP8bNfHMVdNJ3lCytI97nAskenufFZfRxu2sWOq+U8u3wKmal+3IP7+JM/P8usryxhfk0RfpcLj9dF6NJ+Xt94BHf9Eyxy7eTNo1D3wEpmlmUmPmWz00t7xFssCrGOJk5d78Ff0sD4LD9e10cWERmjDu/y+Og/vYNdTSfJrp9JvDOdcXklTJyQnphiG7s1fXaM2qfTSkACEpCABCTgYAHDhZsoXZePc7Cphfi4eSyZMZU0IsTtEVCxHk4fPszhIx4e/CeLyTEHuHrpBDtb+slNyyOv6wTR+geZPbUMb3SAq4c3s2PnPgKLv8vCAg/Zk8bh7bnIsf3vcixYx+PLqsjyxei/0U1fv0l+bTmpg22cPrqdA9fzmLdgPpUFLuL2yUft4cL+q1Sk9ypHth/kglnK0gdnUpTiwjTtKZNBrh07zNHj16l4ai1V7iimZc+A8BDtvkjTzlc4Ou5ZvjUjD3Ooj6uH3+Nka4ipX3uOaYFBuq+d4cC7JxioWsiqukIM+x7VnlVguDCDnVw4+AYnrCnMmbeSspQQA9eb2bHlJzRP/Nf8i4W5xEcrcDLcuAnTdfEob++6QvrMpTxak4sZt+fquogHe7h8eAtnzEyq5j3IOK+FYYdv4S5OHdpG44nx/MvfWUwgGiMSbGPPK28xUFbFpIIe/nFTnH/y2w9RkuImHhnk7N4dHD07xLxn1jAu3kfnldOEcicwLicLa/AGLfs2sbtjLr/59BRc4dG64FHrQHrh+1hAIZtzi/dZQrbjx4/zi5de4tt3HbLFLNxth/jjF3/KP/83v8/i+fPweDRd1Cnd415Cttf2FvDCP7dDNg8ue/eLV/5fXnU/zNcXVNB/8gpGcTG5gW4Obd1Pu2sWX31qDr6Df8p/3GEyo2oFS6ryibcdZNNbB6h67v9ies9xdu44QdqsBVSX5xK9fpU9L/1rrj/wIs/Py+fi5p9zPnUOM+srSQ2dZ//mS2TPWcis2SHe/M0f07tkFnOWzWNKeQGpSR7J9qE6ujx4B07z0ss7SZkyh0UNk8m0F+647eH2QseBjWxqGqJy0XJmVmTdts6Fgcfq42jTbnZcLeOZ5ZPJTAvgDR7ge39xhvpVi5lbXZQY+QZuArSxZctOTkcrqepupq90IjPn11Pgt9fVuC1E8/iJndvA1hOtpFc/SX1pOinuUZrGMNKObd/8DN2ged8Wth1u4Wz/eBYtWsHKuRVkpdlh/McvtzvSU33s8Yl17uzvOmZ83+d2aR9/zV+uy/000OFeloS+9mkNSeL377hW8xec4At+eSPsPV9CjS/BJd95Cfgv+G83A2ID1zj06ku8uvkSE5//ZzyzZCqZAbA/p7OI0t96it1vbmLP2T6MTDfRQC5T5y/jkaoc2g/sYH9wHIsW1pIXu8zR99ax83oaNU/8Hk9X+QhFQrRfOMGed0+Rv2QFsyYV4LFMXC43hn0/Fg/Tc/08B7YdwyqvY/786aRZsdEZxfb+u9zAMIe4eqSRv/nJu5jVT/Cb31jBhCx79oi9dlkv5/Yf5cj2G2Q0DHF0zxWMzCJmLF/Fkqo8+s+9x6827ORK0ENqzCKQWcachx9jUX0R8e5LNL2zk6u+ahYuyGfo4gHaCx9ndokxvBSJPZKteSdvH+ilbM5S6ssMrjRt5pWd5/BWPc2//43JxOzQazQehpvYwEX2vvaH/HBnIY8//20enzeRtMQtnEE82EnTpp+zftdxBtImkJNeQN3SlSyd6ufckS38/+ydB3ycR5n/v+/2Ve+S5d57jR33ErfEJU6cEFIh5YAjXDhCyB1HuT9wtFBDKHcQIAESWkjiNDvFdtxb3Hu3JUtWtXrd+v4/827RarWSdqVdSTbzgiJ5d96ZZ74z7/vO/N7nmXlLXcG3FqXS7BbCWz2F+1/hiHMYQy01rKsZz9O3DCPOqGhr3lVf3M2hC1dIn/0pZqQ349KZUNwObW2/6qtn2fP2HuLu/xTL0hTsMapuLBD27Ty9yw31bSOjZl2oVY7CeUxJkS1qTRD1jLojsomNDzZs2MDKlSvDCRd14dbZObfuWZ757Xp+9NI7LJo3W4psUW/SrmcYmcjWyOk9b/Py+kaWrJ1KqsnFteN72VcWxy1r1jBtcDq6ugIOHztFeVMDhYcLsZvGs/ZLq0g//BzPl0xkzbzZDE02odgqObnhR5wf+VkyLh7gXGU/1j48izSxgYLBSMFr/8YHaZ/ntqHVvPuDl6idM4/BVgMGk4787Qcwz1zOilvT2fPtwwx8aBlTxqRhamfHpa7TieBM8Xat8TKb3tvDFfNolswdR39Rz4AsFL2bmnN72L7zHAlTljJj/EA0HSlg0BS+yKbDpJbx4Zb9FLgGMLzkHPUDhjBhzmQyxeK1gQ98vRln3kZ2nC0mYcwaJubGY9X1EZFNjIt0Cs76akrLj7F7dxmOqitcsg9i8ZpFTBuShjmq4aIKOOopOneIYxfLqDVlM37ceEb1T8HY53aDiKD/RZJUUXCUnuHw6YsUVTsx54zh5nFDyEg0xXhSEImRMUwr3sbbarl64QSnLhVRbchm7JixjBqQhll4pMaw6L6UtarWU3DiFGcvFtFsSWbI2AmMGJhFXJ9ZrzH6tNyOBorOn+bM+TyarOkMHjVRq3N8X3npEP0qezyaXY2UFZznxLl8rjVZGTxyDONG5hJv9C35HZOCezFTBZ2zjqK8sxw7f5UGVyKDR45l/KgczDf4uxS1uZKCC6c4dKECQ1wmw0aNYcywdP86W73YKDEsWnhu2agvK6MkP5/C6nyq40Yzc/pMBiV4Bafj+9m2u4T+U8aSE2enrLSIEmcG02dMZ1h8NSeOnaKguB5DQiJpyXbKqptxDlnJgxPjsdeXcOHYbvZWDeaWOZMZkKRo4p12iM0W7DVcPfsRe64YGDV1PlMHGGInMgVS1MInyykqLaa0sJgzFwzMunseYzLjcTeXcXrne7z/ThEj7r2dMQkOaqpLuXquisyp4zCU7eZo3QAmjBhAXGM1164UYksdybTZY2k4vJ6jtdncNG8+/RwXOf3RG+QNf4q1o/Wo6LR1hF3NtRSeO6U9QxsVKykZCTjqr3HBNYl/Xz0CVwyjENzOJqrLLlBYXk9xYSH57kk8vGY0ZiGouh00VJZRVlpBnVMsNVNLed4xrg1YwhSO8L5uOV+em4ZdE9lquLzvZQ46RzM2vpH36sfyufnDtPui22Xj2rmtfHSxgJy5TzArvckfDupuribv+BbeuDySLzwwCX0sF2NzO2gsPcPOI5dpsJtIyx3LrBmDMcfwaurNrF3OOi7u3c2Z8kb08cmMnLGY0akxCj/uzYp6yxYbajhKjvLeR/m4MJM+cBJzZgzA0IlILUW2PtB47ZjQXZEteHfRDsNFHWKXl+oK3npnAw89/BgTJ06Ua7L1ob4RmcjWxOndb/LHN6qYt2oS6eYadmwqYOC8xdw2bwRx17byk780s+zu6QzP1Guho+euKkz/9ErSD/+ct2puYs7UmxiQrEdpruT8ll9xZvhnGFxwjIt5icx/8CYyLGL7H4Xz6z7PzuynWDXMzs5f7yD5vkWMTDBroZdOux1zajaZ6aW89YNzjLv7ZoYPTfXvAtTzeBWUhny2bNpLPkNZslgMwsyeDSC87iKKzkXNxf3s3nocw7SVzB4/gESj53ttkwjPaK19T7bnLjBlRYsnm6LT4yg5wgf7PsIx7GPMtW3ivasWJk5bwLh+Yh0zzwYUbrcL1RCHemVTi8jWL77veLJ5d4xSETt2lXJkfzVmUwKVx17g4oDVLJw0kX7xUZ4Iupw011VQWW/DqYsjKTmFJO8GFD3fd3qnRLW5hsqaem2zDr01lfRkK2ZDlDn3TtXCK1XsilZXRXV9M3bRB5KSSYozxnRntPAM68lULhqra6ita8BlMBKfnEJCnIUbeTEH1e2iqbaG2tp6nCYzCUkpJFp7fomBnmxlrSyxblVTHdW19djsBhKSkkhOsnrWRL1RD9VJU2Mt1TWNON1GEhKSSE623vjXuNtOQ30NVTU2FL3o40kkJ4rxyI3Y0GIMJYY6nlBBg9GIwVXH5XMH2XzOzU1TpjN5UDzN5ec4eGgXh03LeXzJIExiPFaYx+EtZ1CHjmLa3BGYG+ppaPSElzaUnOTshQvEzXiU+bnNlOef48CW85gnz2DG5IFYXE48wYFiSQ4XjdcKOLr9BHVJw5i5bBIp/u9jw1yrr/elss4gNi7Q0XD1Avs2bMC98G7mDM1BZ6/hyoEd7D9QxNhPP8GsFKi9dokjm57npHM85jMqIz63hptzktCLNYHzjrD1bClqci7uHa+w4dQ1jAlx6JprqL12ldqMmSydu5i1DyxjgNGFtm+n6kBMKO1ORVsDOO/kFo5n3svDkxOJviObt63dKopOhMoa0akNFB49yM7NVcx8ahUDXd6Xx+J7sf6woqDaq8k7tpE/nsrirpGVvHduKE9+YiIGt9g84hpH139AzaAxDMtq4LVtBh6572Yy4wzapgb5B/ZyuqCBiffcw2Bds2dXUcVFXckFdr32DqZ7nmRZll7rMzE7xK6m9jrKK+pwunSYrclkZsTfsHEX4hldV15Grd2JYjSRlJFN4g09KFFx22soKq9HVUX7ppCVGdfp/VqKbDG74rqdcY+KbHa7XXu2v7vhXe6++y7GjpW7i3a7BaOYQWQiWwMn93zAG/vSefSzs8mMs9Jw8lX+etrE3DkLGd7wHt85OIDHFo6lX2IDR1/dytHCTFZ+1ePJ9lbNNOZOm07/JAOKrYJzH/6Ck8O+wm2JZ3hvx35cg+cwZ3QmupKjvPr753Hd+gyPzkzhyq4/sNO0lDXjczDpm2iwm0lNziQl+TKvfv8sY4XINiwNU2/sQinKrM1j01vr2V8/nNuWT2RAgkETtlKsTkrrjWSkmLEV7mL9Xz9EvfljzBvXj3g9mOIStO3WxUQnUGQ7emIvu68O4L5Fo0iON2NsOsSPfnyMEfOmMHFkJhaDXntzenTPdk7bR3PnnbMYklTL1udf4mziKGZNn0BGvHBrb6bqWj4NiTczVt3D3gvFJIy+w+PJ1kc8N8ReGLWlJRSVVhCf7eTiGScpyek0HX6H2olLuGncaNK9O2VFsdvLrCQBSUASkAQkAUnguiag4nbUU1FZSmmdlexkM25bFfkXD3GsKYtZk2YyzOAAYx1nTh5kR3E/7l06CqvOSfXVSxzbX0H6+EncND0TW1W9JgzZa0s4c/IiZepIbr9zAtb6ci6e2seeayncPH0GYzJ0NNU10lhrJy47DbOrnuKLh9l9qYGcCbewcKgZR/QVplat5Ha5qKsq41p1BeaUHCyqnaqrF/locxGj7lnC6Ew99XYLyY3n2X/sKNWZS1g60kpNSSGnd51BPzIX17kT2KetYuaQRAzORkovHuV4WRMDZ9zBzekOGm0eIdFeeZELh9+jYOi/cftIHaqrCZvThTE+FRrE7poqiquRkounOXTUwfxHVjA4JpquZ7OH0oJymhUd8YlWFFsNBadOsPd8Fvd/dhr6BvHi0I2zsZZmVzxp8QYcTZXknXyPo0n3cE9uOfs+eB/m/wuzM2xUFJ9h2wWF6TNnMS65kn3/+BNXx97LomHx2GqLOHomD3v2PNbOsFJao5IYl0iCUkve8c384/QQPv/gVCzX9fUjjb9eCUiRre+2XLRFNqvVSnJyMqLNlTNnzmjvy5xOp/bjcDhwu928+64Q2e6WIlsf6xeRiGx6mrh0fC9bT6Ryx8cmkWLSoTfqubTuT+QNnMvUUVbOvvIHdtb0Iy3BQUNTMsP7D2Ta2vkknfoLW+vHMmXsWLLihUhUS/7+v3Ex5yEWjkhCX1PAjo2v8N7pSkbO/Dgz6v/K4f6f5Y6p/YlzFLD7jT/wxv5ympuMDJu/mo+tXsDgtFI+fOEyQxdPYED/pF7ZhVKvOCg6/B6//783yTNYPAKYy4593EqemAV/O5DAPSvH0LD3R/zy/UaSLRZMehf25kRuWnU3qxdPIVsobt63onq1nnMXj3OsLJtbbxpEvMWM0XGeP//kT3yUV4bNu56hPq4f01fcxaq5I7V2QBUL/1ZzeuebvLbxGCXVzah6C0Nmr2btygUMrD/MkbxrWIcsYGSGFbNeeND1gUOobI4qTu58j3d37eP8+UYghUlr7+GuWyaSk2jq0d1i+wARaYIkIAlIApKAJCAJhEFAVT27YG588x12X6hBMcSRMWI2q9YuYojjCofePEfm7csYkVzBgc2vsfWkm9T0BOxOFyNuXsmK2UOoP7+dt97cSbFdh+q0MHDuSu5cOoE0g9ihs4izH53Cnj2ccVNHkaDWcmXfHnZvyGPMfz7GeKWSy4dPUGZPZNySmaS7HV4vtzCM73ISN40V+ezb/Dbv7zxDvdtIfNpg5q29n1uGwcnD77NVt4yvzM+k+PxBNn3wIedqTCQa4xk+dwXLZw3EUbCfd/6+gUvmDPqbmqmy5TD7zrtZMDIRl9M7OhRLS1Rf4crpHZQMfJC5mRVc2LOOY4XNDJt/J3Vb/sH2yzVa6Kx5wGzuvn8pwxNi5RGvxahScnov77z5AceLalBN8eQMu5m7719DjuMsW48dpzZzDgvdB/nHOzu5WG7HZI5n0ML7eGz1FFJopvT8Ht782xscrtCTPGAGq+65nXmjU9DZRbjxaTb+9c98eKkJY8oQblp2L/csyqLi2Ds8d1xl1fyVzBMbrr3/KjXTPsUtQ27UoM0ud0x5Yg8RkCJbD4HuQjHdEdnOnTvH+vXrWb16NWazmUuXLmm7i/pFtm3btvlFNpfL5RfZtmzZwic/+UkmTJggw0W70GixOiUSkU3YIHbp0evU1utN6A3oVJe2o5FwXRerNog3YDrxW3XjdrpRdQbP52rLWmCKzuBZoLWxkoKrJdiM6WSlWlAbrrJ13XrilzzEvGFZWA3CNdzgD20RIZAup9gaXUGvFwuU9vL6Yjo9RoNeC2X1C1eqC4cLDF5Wis6IUUTC+htSxe1yhly3QzDWKWrAmhYKeqMBfaCnnggFFecHrXshwkgNer1fmFJdThzaNk86dJqB7pa1RGLVqbqQr05nxGSq4OzZRhISMshINwG93K5dqIc8RRKQBCQBSUASkAR6kIAYl+r13jGiiup2a2NEtxhL6cXO7y5twX6d3oBYFcETXiqiqMUO5m5QDBgMOn8InuoOHJspKHodihg7aeMtF5WFheRdLmHw/JtJF2GTYgMERdV2mO+5l5eeHen1wjaBWlVxuRy43OJzHToRZijsFWG0/jGhGDe6PGNLRa+tj614x1kiD5fTGWJ8KOqnQ4cLh81OZf5lihts9Js8nX5GwU6A9ISkO8VYP9bNLuojxtve8bCqunA5POGrGgvR9iHq7PRtd6qdb/CEjYu5hODhN1qMtY14lud143K5cTtsNJed5nCplUFDRzIwRUFV9ChuZwxCYmMNT+Z/oxCQIlvfbcnuiGxnz57ltddeY/ny5RiNRsrKykhJSSExMRGdTofy97//XRUPMO3GJR5gTqf2QNuzZw+PP/44kydPliJbH+obkYpsUTddZ8BddZ49uz4ivzGFrDQzSmM+l03TWDt3DOlxxht8W6yoE72OM3Rht3t27BLiqXiIyEMSkAQkAUlAEpAEJIG+QcBGdU01FZVmRgxNib2o1DcqrVkhRLzaimpsDsgcmI1eCJQ3+uFyYq8soQwLKelZJPahTcNudPSyfu0TkCJb3+0d3RHZzpw5wwsvvMD8+fM1Uc1kMpGZmYnFYvGIbBcuXGgTLirENrEl6dq1a2W4aB/rF70usgkeih6TQU9TTRllFfXo03LIFWtriDeRfYyXNCe2BLSXojF/FRrbOsjcJQFJQBKQBCQBSeDGJKBFG+iEM8E/32DF49UGrn8Ggc3XfcVGCsK3zd0Dnno35iUjaxVlAlJkizLQKGbXHZFNeLK98sorLF26VHNIEyKb8LzVvG+FyBa8Jpu28YGqaiKbWJNt3Lhx0pMtio3Z3az6hMjmq4QWiqogtjT2uOXLQxKQBCQBSUASkAQkAUlAEpAEJAFJQBKQBKTI1nf7QHdFtr///e+tRDYRNipFtr7b3h1a1qdEtuuUoTRbEpAEJAFJQBKQBCQBSUASkAQkAUlAEoglASmyxZJu9/KWIlv3+N1QZ0uRrQebUxU7enrXGVPkUnM9SF4WJQlIApKAJCAJSAKSgCQgCUgCksB1TUCKbH23+aTI1nfbpsctkyJbrJCLcNfWC/erdhs2WxPEJ2EWsdX+otumbd8qj1DX3pYAvpxEKlG+3DogVu0r85UEJAFJQBKQBCQBSUASkAQkAUmg5whIka3nWEdakhTZIiV2A6eXIlu0GlfshqnitNmxORy4dQYsFjMGn+OaHqounOLY/gvkLruF/nFGVKfLszOV3oDFZMYgtprvbNV/1Y2joYJGfSqJZrEQYqD9Cq6mcurUBOK1soVN0aqfzEcSkAQkAUlAEpAEJAFJQBKQBCQBSaC3CEiRrbfId16uFNk6Z/RPk0KKbFFoaqFkOeopKcynoKiWJlszbpMVkyGO/sOHkZuWgFmp48LpfRwpHsLsAQ3kX7lCrT4Ok1DJTPHEGfUk5g5jeE4yJn2gMibiSlX8+8Q7m8nf8mP2pX+aFRP7kWxScfuEOYOZ2p3f5x3Hcm6ZMpacBL0msvlya9lKIhLPuSjwkVlIApKAJCAJSAKSgCQgCUgCkoAkIAl0i4AU2bqFL6YnS5Etpnivr8ylyNbd9lLQq40Unt7G61vzsfYbx9TROSQpFXy09Szpc5cxZ3wu1oZijm/fRO30O8g5+i67zl6j35yFDEm2Ymiu5OSRfVyyJTF18SpmD07DYtCjUx001FbT6LaQlBSviW9uZxNXtv2Mg+mPsXREEqq9GZ01kQSrAZ3eRM2uH7LBsZSFk/20zDYAACAASURBVMeQnWhEh52GmjrsioXExDgMOtXrLSdd3Lrb8vJ8SUASkAQkAUlAEpAEJAFJQBKQBHqKgBTZeop05OVIkS1yZjfsGVJk62bT6nXYr55kywc7aZ5xJysn5hKnCO8yBaNOxa6FhLqoLDzJti01zLtnBg3b13OoRMfE21czMt2KXkSM6l1c2v4ib5wYwu33zqW/Wsqp48cprDdh0TdQ3ZTD5FnjGJRqoHjLD1lfO4t+FiupCU1UV6tkDB3LpInDcH/0E951LGHRlLGkUcKJHUeptcajNtWjJOYwfMJE+iWZ0AvvOHlIApKAJCAJSAKSgCQgCUgCkoAkIAlcFwSkyNZ3m0mKbH23bXrcMimydQ+5zuCk6OQhPtpUxU0PLyI3yYLibi1gKc5Grh5/h12OBayZmU3Zxtf5qERh4sqVDE8TIpuqxXTa6/LY9NwHZN+3DKXkMAcKTUyeMIn+8TVcOriXU8mzuGP6UOp3/5hnT49ixc1TmDwsjvrzB9lWGs/0eYsYUfAbNrqXMX/8IGr3vcqJ+gGMnjqOFHcRJ3blYR4xhUnThpBmNWhRqPKQBCQBSUASkAQkAUlAEpAEJAFJQBLo+wSkyNZ320iKbH23bXrcMimydQ+53mCn4ORR9m10MOuTN5GT0lZkc9SXcnDddsy3rmDywEQK1r/KgRAim60qn+2/20j84rHUXDmBbtx9LBuTjllvwlC/nZ+8XM/iJePRn/stG0z389j84aRZjFj0V1j30mFMAyYx2v0KW5XlzB1pZN9zL1I8YTpDUuKwmHQUfnQcx6BxLLxtIcPT49F3tslC99DIsyUBSUASkAQkAUlAEpAEJAFJQBKQBKJEQIpsUQIZg2ykyBYDqNdrllJk617LKXqF2rwj7Ny0m8QF9zNjaCpmnRtNv1LdqAo0FO/mtT0JrF4+gZwsIxffeo0DpQoTVq5khPBkU92Ai6rzO/nzRpUVyxIpzDuMbdh9LBiahNWgoGs6xC9fqmbJ0nHoL/yOD+Pu52M3DSbNYsBoLuW9PxzGMGAcI5V/sF13K3NHWTjy6y3ob53O8IwkjIDTbseYnEZmepq20YJcla17bS/PlgQkAUlAEpAEJAFJQBKQBCQBSaCnCEiRradIR16OFNkiZ3bDniFFtu42rQ6Du5rDW95hy1kLc26dz/B0EzqdjvrzRylJHo757D+4OPDjLBnTj9QklQvvvMre/GZGLF3G0BRPuKir6gwb/rKTlJWf4LbxBo7v3sWxsizmLRhJZoKJ4u3Ps0NZyMqZY6jb8Qw/Pjichz95GxOzU3AWbuOtU02MnnYrY4qfZ6N7KQvHD6Zu/x/5UDeXVZOGkGx20NCsYLUmk5hgQCe2HZWHJCAJSAKSgCQgCUgCkoAkIAlIApLAdUFAimx9t5mkyNZ326bHLZMiWzSQK+hpJP/QRt54extny5pwuRUyJ6/g3lVDuPBeMRPunMWgzCTMJoWSPa/x8itvcarOglHRo0MlftBs1t6ziimDU7WdRWkqYte761i/7SRVTZA1cw0Pr5nL0FQDpQdeYFf1MKoPbOPU1XKasyex4s67WDJ5MO7jv2ebYw43jx1GqlLGwfV/5NVdBdTU6+g/dTF3rV3GmOwEDHJBtmg0vMxDEpAEJAFJQBKQBCQBSUASkAQkgR4hIEW2HsHcpUKkyNYlbDfmSVJki2K7KormwebzERNsHaV7ePNSPxZPzCUlzuApTNGh1+lEPGlL4arYkdQbZur9VMvL63Em8nK7RVipOF8Ic24tH+1rVUVV3Wj7LSg67Tvf3guKSCuK0pK5Ud1qYKlRrLzMShKQBCQBSUASkAQkAUlAEpAEJAFJIFYEpMgWK7Ldz1eKbN1neMPkIEW2GDelywFGI0ITk4ckIAlIApKAJCAJSAKSgCQgCUgCkoAk0BUCUmTrCrWeOUeKbD3D+booRYps10UzSSMlAUlAEpAEJAFJQBKQBCQBSUASkAT+iQlIka3vNr4U2fpu2/S4ZVJk63HkskBJQBKQBCQBSUASkAQkAUlAEpAEJAFJICICUmSLCFePJpYiW4/i7tuFSZGtb7ePtE4SkAQkAUlAEpAEJAFJQBKQBCQBSUASkCJb3+0DUmTru23T45ZJka3HkcsCJQFJQBKQBCQBSUASkAQkAUlAEpAEJIGICEiRLSJcPZpYimw9irtvFyZFtui2j+DZcija7p/app8dFiN2B+3YDt8uo61TtZwX+ntf6nDTRZeFzE0SkAQkAUlAEpAEJAFJQBKQBCQBSSA6BKTIFh2OschFimyxoHqd5ilFtmg1nILiduFw2HG6QTEYMRp0KKi43KDXCcEtWGpz43SBTgcuuwOXprSpWjqP6KagNxgw6HUhzgW324nbJdKE/t5TMxW3y4HDIQoyYDAa0Xes+EULiMxHEpAEJAFJQBKQBCQBSUASkAQkAUkgSgSkyBYlkDHIRopsMYB6vWYpRbYotJwCrqY6yvLzuFrdgM3uxJg1lNGDckhwF3PgcAPDJg8lPdGEzlecosddfYpt+QqjB6Vjv5xHcX09TXYbjfVu4pJMKOY0+g8ZxtCcRIy61sqY6qjl6uV8GiwDGNY/BaPB6zIXWB3VScO1K+RfLaeythm3zkhy7mAG5WSRYjVqXnbykAQkAUlAEpAEJAFJQBKQBCQBSUAS6PsEpMjWd9uoOyLbmTNneOWVV1i6dCl6vR6TyYTRaMRgMKDT6VD279+v+eA4nU7tx+Fw4Ha72bRpE/fffz/jx4/XTpRH3yAgRbbutoMOxV3D5Y/eZdPROrKnzWVippEGu4EBuTnE1e/km//xIcM/8Sgfv2U4iUbh26ZgNNg4/vfv8PmTOfznA3cwQW+jwdFI2dXT7N3YwPQ7JpOemkpaRhaZqVYMAYqYgoOiox+w57id0ctuY0x2HDq3ExQdihDjVPGngquxhvP71rO7JIvx4/pjqTrC9kONjJp9C3OmDSbBpPPEsspDEpAEJAFJQBKQBCQBSUASkAQkAUmgTxOQIlvfbZ7uimwvvfQSCxcubCWyCd1ME9l2796tCuHG5XL5RTbx782bN/Pggw8yYcIEKbL1ob4hRbbuNYai19Fw+Ti7th8kYdnHmDUoFbOI9VTdOJ0u7GVb+Z8XD5OsJLHkgY8zITcRk0mh9uxedr31Gv9TN5FvPrCSxSMysZqclOUdYdtrjcx+ZCb9Ui2oTifuACFMaG0NhYdYv+MUQ+avZcbAJC0klfqrHDnbQMbAXPplxFF9bh9liWMYkZtJgknF6VIwW6vZ9ONN1PUbxNSl48iIN6FIka17HUCeLQlIApKAJCAJSAKSgCQgCUgCkkAPEJAiWw9A7mIR3RXZ/vjHPzJv3jxNKxNebK082a5evdpGZBMebW+//TarV69m7NixUmTrYsPF4jQpsnWPqs7gpPjkcQ68W0jSVIWCvFJq6twMmrGYOZOHkVC/k59s0rM07QJ5jVNYtGIy/ZQ8Nm07S4KrhB+VZPKZRbOYPygFi9GliWzb1zUy6+GbNZENd2v73DXn2LDhKK4J81mQ5uba1TrSpowk21THvvUbOGMex8yMUvafqWLk3FuZ1D8F4bCmM5iwXd3K6xtLyB47k+kTc0kwyXjR7rW+PFsSkAQkAUlAEpAEJAFJQBKQBCSBniEgRbae4dyVUkKJbKEiOEUbCn3Md4iQ0HPnzrFu3TpWrFihea4Jgc0XMqp5shUUFGgimy9c1G63a15t77zzDmvWrJEiW1daLIbnSJGte3D1QmQ7sZnXXjhM4qxp5CYbUZU6ik9WMnDREiZlXOTXO+P55MwU8g7so37CLQytusSFpmRm5Jbx5Y+cPDT3ZuYPTu1cZHMWsfMv27k2aDrL5g2j8eQxDu4uYuQDixmanoSp4SLb3lnH5jw9Ny2/iyVjs7GITRH0euwlJ9iyfQf1/Wcze+JYcuKNHg84eUgCkoAkIAlIApKAJCAJSAKSgCQgCfR5AlJk67tNFCiyiXaqrq7m97//vSaWCc1FHOJzoY898sgjpKena5/7RLbXX3+dW2+9VRPZxDniR3wnhDpNZBNrsPnCRaXI1nc7grBMimzdax+dASpO7eS91/eRe+9nWDQ6iziLjmN//BIHUlcyZ0gjL+1L4lO3jUEpPc62d3ZRmzuIMTevYaF5Hw9vaeSBuTM7F9kUPfVnX+EHP99MrSWBOJOexmuVXCuuJG7SQlbfeSe3zojjwPMvsuGcgRWP38+MoZlYDTpspafZvmM7FRlzWDx9LFnxeu/upd2ruzxbEpAEJAFJQBKQBCQBSUASkAQkAUmgZwhIka1nOHellGBPNqGJbdy4kd/85jeaWCYOsV/BY489xsqVK/3RnWGLbNKTrSvN0jvnSJGtm9x1eqi6yJ69WyhOX8TiMbkkxDVx4PevUzdlLlP6F/PbHfE8eutkBsbXsnfrTs45R3HbkkkMqtjEfZsaeWDeLE1kMxtdlOcdZdu6RmY/PKNNuKiruZaq+ibsNieKQaX85BlOHS5l0B23MH5QHFfefZuL5rFMHNTApp3NzF4zm6G6Yra/9wYl/RZz27SxpFt1YDBi1HYqUZABo91sf3m6JCAJSAKSgCQgCUgCkoAkIAlIAj1AQIpsPQC5i0WEChcVAprYm0AIbeJ49NFHtZBQ4ZDm827rksgm1DqRiViTTYaLdrHFYniaFNm6D1fRKzQWHWfDW+9yusKJs7qZjGkrWLP8JnJcB/ntLgv3LBxDdooZp8uN263DYDIRX7ydz+1qZu2Mqczsn4zJ6Kai4CT73mti2semkJlsDtqYQNGEMVDQG1XKj5/mxOFyht41n7SrW9heaGL42GkMSzNRfXIDr5xLYYRtC3966xT6hGTiTDoctmZGLrqPu25bxNAMMzoZMtr9DiBzkAQkAUlAEpAEJAFJQBKQBCQBSSDGBKTIFmPA3ci+vY0PzGaztt5ac3Mz999/PzabrVUpgSLbbbfdFt6abD6RTazJdvvtt8s12brRcLE4VYpssaAq85QEJAFJQBKQBCQBSUASkAQkAUlAEpAEokdAimzRYxntnLqzu6jY+ECsyeYT2QLXZNM2PigsLPSvySYENrEmm4hHlSJbtJsxOvlJkS06HGUukoAkIAlIApKAJCAJSAKSgCQgCUgCkkCsCEiRLVZku59vNEQ23+6ivp1F/RsfCJHNtyabT2QT/xbhotKTrfuNF+0cpMgWbaIyP0lAEpAEJAFJQBKQBCQBSUASkAQkAUkgugSkyBZdntHMrbsimwgpDRbZxM6i2u6iPpFNrMPmE9mE8W+++aYU2aLZilHKS4psUQIps5EEJAFJQBKQBCQBSUASkAQkAUlAEpAEYkRAimwxAhuFbLsrsr3xxhuayCbaWKzjJrzZRKioJrJdvXpV82TziWxCaBOHOGn16tVyTbYoNGA0s5AiWzRpyrwkAUlAEpAEJAFJQBKQBCQBSUASkAQkgegT6KrI5rMkISFBE27kEX0C0RDZVq1apbWPENhEqKg/XLSoqMgvsjmdTs2bTQg5QmRbtmwZo0eP1tQ4efQNAqJtmpqatHXz5CEJSAKSgCQgCUgCkoAkIAlIApKAJND3CIh5mxBZwj0iTR9uvpGkE/YKO+QRHQLdFdmEh5SvD4l2CdQAtAX2I+hf0alR7HIRTl/i6CntybcXQaQ18u0uKpZXW7NmjdYGRqNRs7uNyCYazOfNJgpav349JSUlWK3WSMuV6WNMwNcBY1yMzF4SkAQkAUlAEpAEJAFJQBKQBCQBSQA08UnMmW02W6c8RFqRTjhHpKenI5xZ6urqtLAyi8WiObbU1NRo34nD51WTmpraqcjlE8FEXmJS39khbC4rKyMtLU0TAvLz89uUIfIUok1ubq7mlVNcXEy/fv2i7kUleIh6i3I6E/N8EVxi7is4dZa+Mw699X13hLBALzbRR0Tb+YRQwTAlJeW65RLYHqKe58+f166LMWPG9EhTif7UlT4l+Iu2ENeTCBcVR6DIpomfxcXF2u6igSGjoiOLExsaGjThTfyINL4fn0HB/+4RGrIQSUASkAQkAUlAEpAEJAFJQBKQBCQBSaAHCfiEs/Ly8k5LFfPkyspKTayaNGmSJrbl5eVpokh2drYmuAlRYfLkydo8XIhg9fX1jBs3Tpt7d3T4PN7EJF+EE3YmFAiBb/v27VreGRkZmuDX3iEEAiEO7tixg+XLl4cl4nUKw5tA2CmceE6dOsXixYs7tEOcIhgKRsLeGTNmaALMP/NRWlqqRRsKYVWwXLBggdamHbXn9cRL9HtRr3CE456ql89bMPC3b9014YwmfgLDRP0bH5SUlGgim+9HVE40lPi3+O37O1BoCxTZfH93dnH3FAhZjiQgCUgCkoAkIAlIApKAJCAJSAKSgCQQTQI+kU2IHZ0dIm1FRQVHjx7tNPzN50U2cOBARo4cGbbIJry7EhMTOxXZxDx+69atmuAXjoAh7ImLi9PWZ4926J5g98EHH2ieP50dPn1hypQpmlD5zy6yBest3fGQ64y9/N5DwOdJ6BPZfOG/PjEt1G8trRDZfK6vgUKbL3w08Hegx5vvnK662cmGkwQkAUlAEpAEJAFJQBKQBCQBSUASkASuBwI+kU14Y4V7hLtofSRzap8nm/BKC0dk84kFkYgyvrl+uPWMJF0kwp106ImErEwbbQK+aybQk03bPVRRNAHa59UW+NsvsgljgoW2UOJaqHBR2fGj3ZQyP0lAEpAEJAFJQBKQBCQBSUASkAQkgb5EwCeyCY+w3jx8IltmZmbYIltv2ivLlgSuVwKBHmxCWBM/oUJHfSKb//vS0lLNk00cPk+1QI+1QGHN93lw+kiU9+sVsLRbEpAEJAFJQBKQBCQBSUASkAQkAUngn5OAT2QrKirqVQA+kS0rK0uKbL3aErLwG5mAz4stUFgT9Q0MIRV/+358Hm6aCGdvbvKEi3p3Vwj2aNMENLHzqHdzBNXt2YVB/E/bQta7w6/4tzxuDAI+MfV6qc2Ntn3x9cJd2ikJSAKSgCQgCUgC1zMBRcSyBFVAfCYPSaADAv/EXUTMgZubm7laWNgKUHuzYB+qcGfJ4ab3reEmNlBISkrqdE022Z8lAUkgTAJe5zOR2h9e7fVg0zzZxOdCRPN6tOl1OlwutxY6ajAa/F5uyrJ7P+m57rX/urVfQkjTPgooxPO3X1HTRLaW53K4t44wKyeT9RoBIbBlpKUito9WrpNmLSgqwma39xozWbAk8E9DIOCZcOPXuQ/PIq6Te3PP9pEbDMqNUJ1QdejsstLOuREq37O9v2ulBXJuZ2p/vTXF9WZv1xqud89qdxwQfHEH969eaBxfkR2ZFiFNnzNKs83W5szOitEkbS+/UGujhVzUvh3evrRmszmsjQwirOaNmby9/hBpbSPpV6HeY/jKC+ww7b3r6JHLpiMwwd+Jfwc+L4KfHQGV8j3PNYHKU2mPnOTNw3NBCCXL+6UXTKsLKdRzypeHpoIFZOz9d2dzFXGOL02o8wM1roC0mrymKWyifG+dFHA6XUydPIHa2jryrhRi0Bu0NAqp/YOaL1A8C+wFPdLKkXbzKKVvpwH9uUfrqoySubHMxuUiK7cfWf1y/JdQLIvrdt4qXDh3XtsWWx6SQMQEOrsRR5yhPKHbBPrEo6ZPGNFtlG0yuEGrFX1Q7eQYNr+wE8be9D5kSviVDdPoMJOFX24PpewzdochsoVC0mfs72J7hbT/OqlUXzDzehLZOuoi3WXpm5xH1A19c2zvZD2cczu0U+SnqRYBOXXmCxdKFGlvHhxC+fGLE6LIjlQi7/eB/UVjFsSgVREB822fAOOvWXtltffmJtj2UHP5zuz31bG9Rmjv5YQ3faivgwWlwD7Qqio+ISiSjhqs6HWk8IXT+bqbJrD8ADFM+zP43xGWFdxlw8HkMyeEWdol5G8v8YfbY5AmsnltC9VdtLzszFt4C9fKrnHm9EnAs2uuQr/hIcwKJbQFVz6c2kQITCbvfQIuF/365dAvJwuPQ2TfPkQvPHP+Io1SZOvbDXUjW9cloS5a11a4A6MbuQGiULc+/TjrJeN6qdgotGbssuhRJu1d277qdfZ9BxiC3+C2Gd71aEVj0159qgqhJqodjamDnw/X6X0+Jm0Qg0xjkGVsOnU7WooozF+HULPBVgliZlqbjKPOtXXdOhpFdV50QIoQif1eZtrySOEfHV25wbl0JhkFN6lf0wuYoodk0C1dpf3nSiAJz/ywNRuPLa0Lb5tbCOMCmzX4hFB1bUfXCruV/E5Mnfen9q6mUFdUq7YIPjGcW3hQh/Cc0pJRYPu3/sZb83ba3ddKLX3ac3aIp5IfYah6i89CtXHwiKR1n2z5V4sHp6+f+GoRrHiJZclaHNQ6a1ctbVCWflu7OtXS+p3q0UFCCXKBlRb9ye5g0eIFlF2r4NSJ0ygGg/dqCCmyheg+kdxlOiMS0S0rVGbtUYuqkZ3W4oZMEBWRrVt3+IiwihaXIltEyPpw4m7cDftwrWJqWjgP7pga0FcyDzEy6yumBY9A+ppd0bSn1x7BvVZw+PSuAxPDrkzM6xLzAjxV7aFiwuLa/tw2tJNKRPb3pYqGQaNXzA0qtKMZaHAVesXeEBzDtaO7IkVXLpxwbQuje0SSJFRVQ85Qguxr5aTm/S6cKrQV2VqfFWqU215X83/u/SM4qk3TFbo6bI7o/tE+8bbCW+DtqqVmbZ02wr3AQjj9+BWVSBqmJTwwVDt21C6RKg6RNUlbqbWjcOJWLeGrSNtO15IsOCrSKx4F5tO+Q01AAdpF09IR/TZqGbUWXINr1Eao8hau5aFpWG2JeTb16OxK9yRoy6u9K7W14OcTHVud71fsfGV76+YX/ULfPLsgsgVWrpOHT2cc+vz3HY1uAu9EnbZ4n69ppwb6RbZMFHSdJm89UvXyafUEa+8uEGbWnSQTuUuRLTosb8xcwhkW3Zg1v65q9U/RTF2sZBdPu27a/7qqXxSNjWJWfbKt+0z9umFIN07tlTbpMXtjXFCMs49J2wQrIq0KiXSa3g0Lw5x4hyyhp7l3KQqgG2zCPbUbHDrSO3xyRLAZnuJaGq71ND6UUNUibbUur61gE7rKQeJEuFy86Tqa1QV+FzyzbnNeZ1PvDmQI/1d+WB1bFapJNZEl6LoN16RQpYU7220VbevrFN6T/XkECIkdXibiS5cbnA4wGFGMeo/oZHeAy+VRYU1GFJ3e08tEAdr3thbRTHxvMKCK9OI88b1eh2IytfRK/7pkHs+utiJbi2+cp0l8wptvLbYAtc/XjzQhLdhTzJPOt3Nu667ZcqUECnPhi2y+3JRW+bcR2fwXqrdzdeb5r0WL2iP1ZAt11bVz5+nKDamrelVnZXUl386uqnCvnAhvVH0yeVQ82XquZqJppMjWc7xjVlJn13XMCo5Gxl0xvis3qs7uyeEOsKJR5xjm0RWcMTTnus+6xyYyod/w9Ri/667fdGJwRPXp6H4SUUbRba6QM5t2iuhFM7tU6c6uq1YvG7tUQu+cFLN2iDTjMJ5nkWbZE0S7ZVO3Tu5+7Xq5eI8KEFyNgA9CuHK154UTWZBnUJkhivSlCOeyD8ytI6Tt9fBQT9Kujhhbe5r51QMv6hbr/Pm3mg97BY92elYomwKny8FT6+5MpVvpHKHm7B3M41s2kwhcfN9zQqCXVXCfaSXkeDum77NWIZjesv2fhXUleoSe4CNwM4xQm2C0+cxuIyMrk3ETx3P2/EVKS8q0nS1Hjx7BlEkTqKmp5dChoxRfLQajJ4TRZDQyf+4scrIztIX69+0/TFlRCYmpKUybOokB/XO4lHeFg/sPY/cKdb7HWYD25zE94DknatO2T7T05vDa3yfOhcqrvaXRvGGdXpj+MM8O2iEwTUu7tViviXxa/cK78tqKbB2uyRZWD+ljvvbh2izTdUggWiKb6vKo6+ICbXMj8XZasfuGXufpxGF25FCP36iJbNodIMA1OfiO4Lu7hHfNyY4WDgHVu7Ck5jMcA7B9YdAYDodYpvEz9j0wYsC52/b3ckNFq3jRnUVe4rdL8a+biniJaFQJ2zm42zzbycB3j2s1Y4jRtRftOgjbA0fabbpxBI0YQdKuVcP3HPEuSq0948L1DO9aiSHPilk9Y5axpxrtZd/LOm6XWybGuDqG1mWrY5ptN63yT6fa5NMp6z6kfnZqa1cotTeVjaAwtbMxQgR5daUK4Z7jW4upg/ShaLRY33492iPQWc2Dz+tIlOtIpPJVqbOW8D/KAxiEK9KF1KWCP2xnTbrO7IqUU+BtPyQXb4bRmia08X7qzOCgPhZKZAvdDdsA9SYLrGXoe1KgoBa8E634Tq/omDlzGp9+7CFuX7mMxz//n7z6xgZy++Xwm1/+EINeT2JCPDv2fMTXvv5dXE11KCYLg4YO4afPfAu3qjJoYC5bt+/h69/4HnffdTv/8cXPUV/fgMVi5j+++m2279jjn5u1apc2HT2o9n5VrsWDzXeKGB57/m7xiuusPwX380BivvUBfX0o3Lw6us14POnEmC28jtG+yJY7onUOncn04d78ZLrrk0B3RTa3C9xuSEhGzR6IO2cQxFlBJ56GbhRFfO9AERd7YQFKWQVqQzMo4nuv4BYBOdF5uy2yeft8ol5huEnHKJOeASYdCToFhxsq3CqFDhdnbC4K7W7s/qd2NC7lCCrrv8t4XX0dds8NoLPRgMkMRnNsRKwumK+dIvqJUCLMyShuJ6qjARR9Nyai4d0IQ5vbGcCuVrKXz9PENRW9zoJeb8TltOFy2UEXxoS/Ozh7udo9WrxgLO53bhXcCjqDjsRkhaEDXIzIdZCZ4tQu0csFeg6fN1FaLdS2MHcVi9qzWNjmU/68AxudAZ33x+124nY7ehRbq8KC+5pPTPN/LsRJBfQevtrtwymY957JrUv2CmmivURf0O7JOtAbQW/y/HY5wGmLksGhLs7uPosivOAjv53U2AAAIABJREFUTB6likeWTYc2hppe9kCleqCIyCBFMXXU7ldRsOl65hx434sCioizCFhEPFSThloXLLIyYts42uQ7zCI6G/l1RY4NJ0+fGBBsqF948AINtd5Z6El/998+tImIayWuiTGL17NHixX0GKj9CqxwIPf2RDHfmmDtrMUV2Jf8U62W0rQCAz2PWnt2tXiqteTTkksozzCfY0WrLuMfooX25AvegCC4/7dMEcP1BOy8p7Wy3Ru6KUS2efNmsWDezaxcvoTv//iXvPvBFj7xwN3cf8+drLj1bpatWs7TT36Wl/7yKgajkT17D1B4tYi01FQKL51j9do7+eLn/5XH//3L/NtnH6GyoprvffsH/Ob3v6C09Bpf/9YPaG5qRtHpUEVIqr0Zz9tiMWbUgznOH4qq9QmRxhGQRjGC6ksvyBhRrNZWm3WKT1s8BD00PUQC+py/i4fYsMHblzx92Pu9NxS4pXu23aSjJXdPi3nsCPzD058C2bfukwG5twkX9YTnKgSLbFoBAd3NH4cb2W30nyp1Z3fVcGGEO07u7AHSnXxCiWwhXysEVcr3ZDPHwaibYeRk3Nn9cKUmoZqEeOYCnQNF50TBjtFZi6GuGN21YtRTl3CcLEStFxdm+O6Zvnu9JrI1NoVLuXU6FTINCkvijSyINzLOoqO/USFVr8OsKLhUaHCrVLrc5NndHG9y8madgyM2F7bO2qFrFnV8llDXjSaSZi0kYeYyXGoiqjP0ApGKXodBX0vN9g3UH9qDW9wce8KboqPrQZuIuiAhC93g2egyRosZM+6iI7iLDkFzTZfE1ligvr7zVDEZ4xk6cAZDBswg3pKGzVbHxYJ95F/dT5Ot1lu9aN28IqTVG9dOhCZ2mNwnqJis6BMzSE5NZdwgN7NGlTNpyFVGplWhb3JRXKanpFKP6tJxpVzPG/vjOFVkal8YD9fGjvh5xVW8HoyK3ozBnITRnIzRkojBHI/BGIfeEIdOZ6Sm7CR1FRdatisP14ZoptN4ChM8gprOqscQb8QQZ0Avfqx69GYdBosee42d+ot1OOocvffiQNgr+AqPbfG3yQpxGRCfAdZ0iEsFS5L2EkET2q7shYK9nnMCJinRRNijeYV9/YadsOfMDzap+/PTANtDiXdBVQtLAQh3EOebEfQcvohLCrsLhJ0wYhO0E1rPjjx5xLjIrhnaTnfyfxxbo9vTTHzFt3u5xNYsb/HB11fb6803OW/Fvh3bOhv9RPXWEDDiCn0LaDHSH6YYqL0E6TChdvps3d86tz7UJeHLwy+6hSDfqi90Xky3LwPPpeqxVrBp7+/ggkKLlB2Z49nVMvho7T0X1GvC1Uu8WkorAU6rWIvAE1huONNu7VybTRt/vvjCL3j5r6/z7geb+flPv4vDZueJx59k3LQpfPPr/4Hb6WLUyOF870fP8cpfXwdXM9a4eD7/xSeYcdMUHv7Uk3z56c9hNVv47g9/zm9++QO2bN3N7//4F5wul7Z22tzZM1h7x0rqautYMG8WR4+f4oc//gXFxaX+3TSnTBzPI5+8l5KSMpYvXcjGzdspKCxizerlJCYk8MHmbTz789+0Hru190z236ODrnOf3hBqw4SgsN7Qre3pGW1Cf0M8EgJ30W37d0vu7a/JFkpkC+eSCGugEE5GPZgmknFLD5rVp4ryiWzZWZ4FCcM+VLAmocy7B8ZMw50Qj6q4UFUbLmyoilC9xSKMTvR6BwaDHaPRhtlYj8l2DdfxizR+eAF7aaPnRhpYdnvPVe8LlS57sqkq4y0GPptq5pY4IxkGMGgRXormRusrVnPC83KwqSoX7S5+VWlnQ4ODhh4ZWAQ0gsuFIT2Lod/9FabR06gq0GkOEm2aSqxbaYLUwdCwZyNFz34De1kRiBDdzo7u1KmjLiMmmAYrutyb0A2Zj5IyCCEAiAeF4qjHVX4O1+VtqBXnPJ4fEfW/zioV5vfRuK/1ht1thwUMyp3KolmPMyB7AjqdXuvP1yovs/2j33IhfwcOR5N30u9rcOFJGMvQQZ+QErjYbIh2ERdcL0TWhdlDNGaKMQ5L/zEMmDCVKWOyWTwS5o0sJdeyhfq8g+w8nMQ7+1M5eaae6ppm+qW7mTXGwfkSA1vPWGl0ihcPYZfYNmEH16jeGIcpLg1rYg6WhGxMliT0BjM6nRlFb0LRGTQ3eLGxjfBsLLu8heqiw96+0GZ4CTpha6gG6c6NoqUcRa9ogpop1YQpzYIx2Yjeokcx6tAbFMT3QngTXVOn19FQ2EDV4QocleLGF2Cv79rV7A3TW7BLTaCAOQGScyFtMKQN0V4aYIzT7m8YLJ6br+aZa/C81T25Ds5uaBHZgsuNDsou1SamJ0XjfhpTA8PIvK+3jd++PmpoxGa1N/VvK6hEpJLdMCJbe322vZlqZA3Qt0W2MK7XkEkCGAT8GQuRLTjPzuj70wf2z1AnBYlZoaWZ0Ds1tt9jWoSrUHuCeooMqFHAvEj7tD2Bzft5K/2pq00X4rxQqDobToW+/APr31JQaI+39gwJ7FC+iofYBMAvknbeI9pf2y1QYPR6WLlVsnIy+e2vfswfX3qF9zZu4flf/Ziy8nKefvKrjJ48gf/5f0+zZ+9BXl23ntq6Oprq6vna155i9crlnD5zji986b+pLCpm/E1T+O43/4tpUyawbcdenvryNyktKdXGgGJO/sC9a3n5hV/y69+9xO69B/jPpz7HS395jed+8Tw2u13rDytvXcL6dS/x8l9fY9ee/fz75/4Fh9PFd555loULZnPH6luZv+RO8vILWtbDE2hD3d4DPm+1blo74nOotdW60u06yqe976IvsvksDzWIEiETQZM1zw4SHh1QCBg9f7RTptcWnV7vF3bcbjeqFvbhPXph0hyOA2FwmnDO6ZR7l8JFvQLbLQ+hjL0Z1WjALYQ17LgVh+dvxem9ilwoOhdGg10T2CymeqzmWuJMVdiOXKHi7UJsV8XkPzyPNpGsSyKbCsNMOp5KN7Mq0Ui88Frz9s1WN3BNYPNeVt65v+jDRU43z1baeaveQW2su7PmNeEtRIhsmTkM/uFvcDY4KX7uO6HFM5cLfXoWWV96BndVOZU//wqOsqstIlunYkoHj6zgNzetOlUwDO+/3W6UrHHoRyxDSRuOYorzeK2oLhRvforLhWqvx116HOelD1Ebytp5/dxpL+5SAr3RSHxSClZrAnp9wE483i2iRU20nuBfts/71ktVcbmc2JoasDXW4xLu0r15qCoGg4l50x/jpgl3Y7WkeN2dFS0s8KMjf+Oj438D1cSIgavJSBlLo+0alwrfp7zqOE5nU2wETjcsGt3II3OqGZnl0LSbwENcZ+dKTby8L5ldF6002IUQFPpoc8n12DNFwZQ+gMFzbmXakvnMHw7zs0sZlXIWc+2HFF0sZX/1Qna4V3DwahwXDx6m/NBmDNXnmTqwXouKP15gorpZH30hUbS7OYGMwXNJyRqPTghqmtAj/u/G7fbex8SzTRssq1oUZk6qmfRkc0hNu6yinFPHtlJ+9TSqFuIdxUM0og6suXGkTErDnGHVMlcEJO8157lH+AaTIhrTTZIlgQEp2cQZrW12oGq22ck7W0DegXyaKho9YaYhj3Bv2sHuA6rHS238KhixEAxm0IkFbnWee7TmkRcQPiqKcTTCyTfg3Hv/hCJbJP0l3DaJJM8opO2jZvlr5revjxoasVmhpsPaHSGgMWPgPhOxnVHoW13JIup2ts6wyyJbqLpE3dauAAs6J1AT8ftEedIE96qu9LIO3zOHMD9k+oCloX2ntP8ka7leWqcJlAMCXuppYyX/aNZb76AzfWNyf2xwi+Eta5G1LHofUh/xFRMINgrNF5xFe3eLaBbVJpQ2cHnYwIKChgu+TQHabj4R6m4W8GKwzXg21FXp3TjB7faLbH946RXe37iFX//ih1RUVPKlJ7/CmMkT+PY3/pN339vM7379PFgTNa0jMyOdnJwsPveZRxiY24+f/e9vuWXBXGrr6vnzX1/nq1/+PKWl5fzgp7+iqbFJCxe9/+N38l9PP8Gjn3qSg3u389OfP0dWZoYm0lWUVYBBx4pbF/OzH/0Pj33mSXbv3c/Lf/xfXC4Xn3/iy6RnZbJxw995+r++xbo33/V0IO2daKCQG0HLBVyg2nDSO95rvWFF8LOjrRAtRNVQm1CEvqW1vd60T9rdXbSrnmxiUXtxoep0WpyvWGBPVLCp2UZGagpDBg5g8ID+DB6Qy9gRw8nNyWbqxAmkJiUydPYtFAt1VLv4OtOfIwDeYdKgu7033GfQoIHcd8dq7lq5nP452TQ2NbNl917+9I832HfoEC6tnp3Z2d2BfMBttLmZ21evYNWSW/j6V77BNZvN40kQeNhtzJo1ky88/i984YtfpqysnN/878/YvGcvb7/zHk3C5rC4hngChhTZQtXPe67wThIebLd8At342ShGAy6cHu81IbJhw62I3z6RzXPnNegdWIx1WE11xJmriLdWYjHWUL3xKuXvVeKs8k7oOuweYlruE9k8HnBhHSqMNik8nW5hcbwBq+LJR+vP2tpFqjaZ8y135vlOtIGYqnoexEIYqnK7+V2Ngz/VO6luWckxLBPCTqQJJgbirFZN+FEE7+RMDJ97BrWhFtdL34drxeAVhfz5ul2oyZk4PvltaKzBsO5n6KrLhCsIDoeDxuZm7cbX/tHd69InDCqQmINu2GL0udNQzIneyajbUxftR0XxTvy1lhAhWM01OK7swlV0CLVZhDZ63QnD6tdh021J6HIxePIsZs1fyrABA4hPSMZgsiCEN8Vo9M+hRePrFSFWuVFdTs0jqNHhIr+knLqKUsoL8zhzcCdl+edxOZ1hXoddsFfj1M6iVFqfsbBs/peYMOo2TEaLtwCPXHzo5Dr2Hn6ZgVlLGZyzCKMhTuvUJdcOcybvVapqz3vt7m4fCKqXG+6eWsvjC6sYniHYta23YkzimnEaRY7BNDk7Kl9hy8Fy3th+heKKhvAARjTgD/G80BuwDhjPxNvvYfGyaSzILGdKyiUydbtQC7dyuTiDI9aHuZKzigpzNhV1bgoul3Nu+w6q9r5Oru0Qqs1G3jUjjY5uerKFqrGqYrQkkTV8ESnZEzVPNdUfOqpqL460WmnXnEewirMaeerBWdy7fAIG73pnIokQ5ET7fLDnEt9+9lfs3f0ubpdYUyyKfUIbFUHcwHhSp2ZgzrCgamut+V5q+AQrr8gmIiMcduaPuYkv3PYJJg4ard0XHEKcF3XXG6huruP3b/6D53/9Z0ovlnk21gnJKrwu05LK97xTIT4dJt8No27xePi1EtUCRTZxtuIR2U68Dmfe9dzbghn6NkUI994WUT+OtJ69mD6seoWVKDaV6MWiw6pQG/v6iMG9YkZHhbYjnfSKnWG1bOtEUbezdYZSZGsbWRxN5ME6jL9xQxQSvP5d2E9f7SWaAgmZMPkBmPoQmJK84pobio+i7P8d6uWt2nItwbJDm00BxI6UcUZSBqWQOC6JqpxGzP0tGNKM6K0Gbc1t1aXianDhrnSgK1aILzBQebyCioIqXC5hTccUtTLFjwhNNBhCjp2FM4xIp83POhiNaHn5nH3E7wAnmuArLpSAFvFVGTxc9IUsetcF04ZdAfX3i0oB5wWvNKal8QzY2pDzhzl66+nzZBMi24b3N/O1L3+B8WNH8vG7H2LmwgX895e/yJlz5xk3ZiS//L8XWf/+ZtxOJ4rDyehJ4/jd//2EXXs+Ytzo0bzw4susf+tvPPqpz3PvvXfy8Qf/lWvllVpEwQMfX8tTX/hXPvHIE5w6epTf//HXmE1mnnz6v7HZHdhsNpYunscPvvN1Hnz0CY6dOMWLv3kWu8PB01/5NslJCXz47j+0dd5ef+Nd4uPjaWho8MxFA3U2L5dw+7tqdzBp2iSOfrSJpmbvslNhNqLVYmHZ6vvYtH4jitXSoUNd4LUbbJvmybZkAWXlFZw6flrTQjx9tCsim9tNcnIyU8aPpV9WJpPHj2XksKGkp6Xw6S99lQPvrSM5MbHdKg6YNo+rJSWe78MdWIYJLOxkDgdTp0zix9/4KgVFxTz7/AucOHWG9PQ0HrhrDf9y/z08+/yLvPS3V3GIjtxTdnpFtsfu/zjP/OrX2Gx2bTvewEN02JunTGLN8sX86+NPUlpWzm9/8ws279rLm29toEl4HHTVXk1ky6ZfTrY/XrlDpkJomHE7urlrUa3xOO3N2G1NOJobUXGimN3oLC4Us4hfbNGXRcio1ViLWYhspiriLdeIt1Sjqymn8E9V1Byzo3ru/SHeYPruTIEiW5hrsok5kgE+k27mM/EGknQtt37tpqMo6BMT0ScloZjFZgFucDTgctSAW0wydZ6Hl9eE081OvnbFwcEat7ZJQjTnoBr3piYefug+vvrFJxgxeJDWF4obnazdWESSUcdzc7IYm2IK2USF9Q7ufjOfJKueny/KZWyaWUt35sJFnvjat9i+e582Qe1yX2m3Y3jhmJPR505HN2wRigin0h6iPnHN+7eQLb0PCo/opno827zigLumEEfeDtzVlzybI8TqnuFyMnLuMhbMv4WB6UlYE1IxGo2YXE1Y1AZMbpsWcinCxByWFLCmojOZNcGtusnOlYpqspPiqG20887f/sCJbe9iaxaeNLGIexQCiAGzMQm98FYK6nTikazXGZk8ehUjh8zDbLJgMpmIi0vXUO878mf2H/s7Y4bcT27WbHSKTlubq6r2Iqcu/Y2yyqMecaar95D2+oUQ2abZ+ewtNoZmiE1QAhKKfmGwkpAzkZR+wzBahHdQB4MyvY6/flDE9/50jpOX68JbWqc7I2W3G0vOCMbf/Qi33jGXpZlXmZKYR4prM43nP+TopSz2GB+lZtByLNk5YLEglgwrq3Fy6VwJV3Z+iOPg32ksOEN1g9h4OYYi2zAhsk3QBGDPYNkzeG0jsqluLCYDj90xldXzRqL3ClJCYEuIM5GSaGbLgXy+8+wv2b3zXVwxFtlM6RZtQwNhp/YiQ9sfRXjgCW9XReunoj5i+/k4i5WFY2eQGp/ErvOHqWqoZWBaDvfOuo38S1d57he/p+R8aduXD74u19W+IHjGp8Hku2CkV2QTeWkbX3gH9uLfwhtPK0MBZzPKxc3o8nd6171r6fia7O1y4m6uQ7WH/wwLe5xzPSXsapv4r/7O5IFuwuiyfd0sN9zTO7UvMEG7U/1wS4t+uk7t726RLePGbuXUY17TEVoZJX6tr6K2mQavYxShlRFF+EacdyQndLhnmKfeXalrZ3ehjkQ27dyWzRi9Y2OXJjxpgzcRDSbmJd5m8ffoVoWKZ494uZ2FuuAr2gshxaWSYBLjDmgUgRZiWCpeXm/7ARz5k/ZBqHb31d+aZGHCQxMpX9KAInZNb+856v1K85JHR9rFOMpfKCLvZB6K0RMdEurwCWxC8BDeVUXFpVr4ocbKOz8QzgaDhw7GaDRw4WIeTu98LTg/366b2TmZNDQ0kZyUSHFpGQ6HeOndkjpcAadDm4WAZw+IXBHjfSGuaJ+LCaxAq4DJGPCZt9WMBhSDGOdGdgSGkmq3IreL7Jxs/vDbn/HCH/7Gurff5c7bV/DUFz7D93/0S2bNmMaQQf35xxvruWvNSv7w0t9ISU5GpzdQUFjIzOnTuH3VEn72y99x/8fXak47f3j5Fb72X09SW1PLF7/8Terr6rUXivfdcwe//sUzfPcHv9DCTL/xtaf44U//l337D7Nr8xt8+evfo7qmhud+8j/c+9BnOXTkBC+/+EscdjtfePr/kZKcxI7N6/jPr32HpiYbz/7wm5qId3D/QRRTwDzWO3zyCI0eXq3u3kFhe0Jkm3LTZA7v2xgZTG/q29Y8wPtvv6+JbG3K8qbRhnUdxFZFN1y0to4nn3qC733lacRF4TsaGhu56bY72bf+tb4tsrlcJKck8+P/9xVKysv57o+eo9nhaBmQOxzMmzeHH37tP/i3r32Lo0dP4NZ25OvuZRlG+9vtTJw0gW889e8kJSa068IoPAe37/uIZ3/+a2orq7j99hVcysvn7KV8nN2xNRKRTYh5SRnob/ss9szh1FZUUlNchr2uCZ3BE36rqA6McTosmWaMGSZMySY8C/I3YxLhosZa4k3lxFvKsRqriYuvpXJzNUVv2rBXeHl5w4c8/2rdzUXHjyhcVIWkgVYemJTMp642kl3r2f1P/EdJTMQ6bgLKvOVUjJ5NXWo2er2LLOUU6c5t6Ou2ozYWeL0RPJ4ejc3w3Bs2frbOzrX6GIhsdfX85Jlv8eiD95KanKwRqLW7ePFUNXEGhTuGJZEVF3qdtRotXRXxBp2WLsPimaQKoe6hf3+adW9voEk8IKLar8VAQA9po1CGLkFNG462e4RQTL3eaj7vNc/vFpFNW/ncJ7D5d0PUY9C5Ua6dxll8ALWpxHNOVG0WywU6GTVnGQsXLGZgZjJxZhOpTZcZVLGTkY4TZFKFqhio1Wdx0TiOK5kLsOVMw5iQQk2znSuVNeSkxlHnUHj7Ly9yfPNb2BobYiOyuV3EW3OYPOpfyEgZo3nbOp1tF2wVfVfVVhisJTXZREbWECpqCthz6GWuFB1k+MDbGdb/NuIsGbjcDgpLd3H+yhvU1OfHxpPN5eaRVUP5r0+OZdSgpBDrCAovJhuIHVA7k80MCn/dVMz3/nSJk3n14e0m1tVJiBB5rMmMvu1jrHpwNbcNbWJq4klSHR9QcnQ7b+5O5MUjkzldkYQlzsrg8WOYuGAO/SeMwWawUlxh49KpfC5/8AYVe9/CUV0S/f6r3cK8nmxekU17dyxEa0Q4s9tz7StivO7G5XaLdx6YjXpuHt+fscOy/C9znC4344ZkMGdyfw6cLu4xkc2SbsGkGDHrjTQ7bTTZbSSYLFp4aJOtmZrGOhxOJxmJqQzPGcScUdNItMRxvOActc2NZCens3DsdI6cOMUvfvFCz4lsLhWjTiE9Xk+CSUdds4vKejsO4ZUn9kQw6Jg9Mo0ZQ1PRBdy3xJPM6XZz7Hw++9a/TO2JjZ61KDs7utqPO8u3t7/vcr1CiSddzqx9CjHIMqrIveOYqObZk5nFnG93RLZ2jIu5zRE0QJRskSJb4HpaHhptfYm88YJO70tqQ4uA1PqlZ+tGCdVErWeVnvmNKsa/DocWvZKZ24+BA3JJS02mubmZ7bv2tRXZWnUTz4LM6ohlcMf/aeOCRB18+mZFE9p+ulelXnNKV6HqEvz9IZTaIm1M0t56U3FJFsYLke2WBhR3+/NgbREK3xJMip60C3GUv3iV/FP5KCbvPCVIpNbSu9wkJSXyb48/yqcffZBlq+7j4sVLmkebeNkdHx9HTU0tyclJjBg2mLz8q5SXl2shjMGHeEGcGa/wzPef4cMtO3jwwXt4/HNfIr+oFOy+Hb5DS51KnFhLPPAlmCf3ViZ7ozrF/DYjPZWpkydg9UYalZSWceTwMeLi45k+bQpWq4Wq6mpt/TKRdtLE8ZjNJpwOJydOnyU/v8C75IW3Hj6RMqBAz0ctoaR+L0Pv+E7Mh1JSU/niE59m44fb2LV7P2ajgcce+//svQWY1FX7//+aju1edtldurtBukQFW5RSykDFLjBBBTtRn8fEwu4CFFBBFERUupbaYjtndnr+1zkzszs728Xj9/f3c10LuzOfOP0553Xe933P4vLZ0zl0KJXHnljFnp275G2Edc7g4UO4+87FxERFkZuXz+NPv8iWTRsZMHg4d965mJSktuzbf4g77riPnPwC6WZI5PeSC6fy+Ip72bvvILFx0axdv4knnv6P3KB9YuV9vPnuhxJsXrVgNo8+uUrC0NtvWoTd6eDlV9+RyrXHV9zD62++JyHqgrkzeeypFzhyKLUicEL1Cq1hDAyovkDIduDgEamiE22npqWEALSdO7WnX99e8uZTzpvJui8rIVuVJwY+y/tlYC/4F7L5l5rFwsRJ45l1wXmsfO5FDh9JxS3M7Xydy+XCoNNxw1XzCAkK5qEVj2Hx/74R771Gn+p0EhMTw/iRwwgOCqrz8kOpx9j+6zY6de9Knx7d5A7/+p+2IDq6HMybAiIa45PNYUXRcwzlvaeRk2/FLOCaVodCq5MOqkWnVIqwzy47wju/Um0jOEWHPkaBRmNBoy7FoCnGqMnDqMtDry3GoClD6SzlyNNWSg/Wz1MaBdkE/1EriBweSaexMczcX8JZfxejt7lwKxWEXXAxprNmsb4oiZ8O2skpcshFUXKMnmn9YGTkeoy5L+MuP1GhSBBj/PZDDq572c5fR91yp6hF1Ww1QLaaGkWVEMM+8i+BmmeEEHJt3znixT3nhtv49OvvsLQ0ZHM5UYbFEzRmEZHGULpHqYmPDPEsLr2qGslMfaaOFf975eR+yhvxyhcRcU5k5nPCZaA4P5WCXz/CYSqUZq8tdwjy4IFsY8dOIClcR7JpP0NdW0iJ0KDS6HAWHMNtMaF0uaS6JkPTkd8jL8CSPAKTOoi0wmLiwoyU2eGr91aze2MdkK25k2GXg2BjIv26LCTEmEKbeB2dOoag1QiI6vFvIEDKnn1FFBY6MVsyyCv5A7Mtj9z8Q5QUp+F22lHro6WSLSwkGau9hKzc3ykzpXvHjlZQ4DndXDGlDUtmtaNLkrGO4akBmxkqBe9tOMWKt4+x97ipYZCtMQ3Gv46cDkI69mfSnMuYMzaaUYkZRJR/RsGuzbz4dRCv/xzMiSwruITjVyXoQmg3bCJj5l1O2769KLRAWqaJw7/8Rto3b2E6+odsb/WPz41sKH6QLSK+Fwa9Vk4wbDY7oUFa1CoFRaUWIkL1xEYYycwplX9PGdGRYb2TKpRsou20jQulW0oUv+5O90C2X77DKSKstOTgJrJXYS4ahT7aSJ+EzkzqMYxDWSf4+eAOJvYYxrCOfVn79xY27P1VmosG64OIDA1jdLdBhBmC2XZ0N0XmUhIj4ji/Q7CuAAAgAElEQVRv0HiOHDrOc/Up2epqC/7FHjgXr0HJFmlQM6VrGDP6RdEhSseB7HLe+j2HDQeKKCt3EGZQ8cDZKdw0LrHaU3emm3h8UzpffvQO5j8+kaq3Jh1CuVDj0cg21KSHt/BFrZ7kwAf4yq6RD27k6S1cSvXfrtGKq/o0OPU/slln/NPLsyJzfgn9J6W5hdJSXyuovbc0MAENPK1ZbakhF3vTUW2x7Hdt9bx6L3KDTqkiOj4Gs8lMoQARYkFfxa9b/RmtACg+xZbHj4PctOnUtQuTx4+hQ/tkQkKC0Wu1HD+Zzt3LHvWkMCBxVV5bxmjcE5dD96lgcxGuhPvPVjKzJ7zyp4tnt0NuqfC/UIzi11Ww/SXc0rdozW94XbCOrhd3o2SqA0UtXmakXyvp51WJXqWl3Gkl4qCRnNfTST+YhkLnVW35NgPE+WIeZDMRHh3HNddeyYyLzyUyMoLRky7g2JGjKBw2IuIS6NWrG4ePHCMvO4dO3TrhdLhIPX7S45LFVxAe2RsC5Q0bPoQnH7mf1KPH6dunJy+8vJqPPvmaK2Zd7K1dL8z0+0sosNZ88DnmcqEo90CtmvqC5zEeNz7nT53Cu288zy+//UFBQQF//r2Hz79ex/zLL6N/396UlJRg0Ot49KmX6NSxHc8+vpyfNv9K28Q2HDuexnU3383JEydRCDPYgDYrl+8Vza3qt1V8jvmECTYLqDUo1FrPWk+YTbrFnE0FGoPXfNG7GS/KTQQ+8x0qvUdtV/G5Z3Km0FdCRyHOmHHJ+Sy+bj6z51zFkQMC2gWh0Blwi0WdsNyRPmqREU/R6j358ir0FVqvKabvPJE/uzjPIIU3Vc12vXBbbhL7KqmCQFbTrgdCto8/+5rX3/qQIGOlCMy/eMvLLZx7zmQJA8XhUbKtlRYo/vPywPr373Lyd/86alGfbP/XlWxmM5fPmcmY4UNYfPNdmGtSftlsTD1nCnMvuYAr5l2DqRYb8YaM5Y06x2JhypRJrFx6Gz/+ur1GSaywX+6QnIRer2fB7LnMu+4altx4vZTFTrzsCn7evLXpJq6NgWy2clxj5pEV1IOSEito9CjVGpTCLFQlTNA8oE3tNKEtyURhykMRFURQr3B04Ta0mhK06lKMmnyCtPkSsgl1m1Zr5vBjDkr3tzBkc7lRBalJnBaPcWA4PfJsLPw5j67pZRjatYdrl/JmSV++3u2kzFLZuW0ON53jtdwwwc1w/X/QForwx8JPmEeolFvk5sEPHbz9g4tij0Vpyx21QLZAnwkebiVM8EQUvsoBSrQVn/8C3zWC7s9Z7IVsQsHZFBhbWw6dDrTx7UhcuJL40DAua+tiRu8oYiKFP4iaCqaWxaGUiDvJLTbxxsECfnSEkbZvJ6kvPUR5rvBB14AoqQ2uhUrINn78RLobTYwq+4ouxkx0AxahTBmJ69iPOHd9jCvvqMf0zuHkkL4/f6bMojCiO9kmK3FSyQZfnwbIFmRMoH+XhRi0KYwfG8usSzuQ0MYolUo2u4vSUjtPPb+PXbuLKbdmUWzeJU0wNZogOQkSbUSYopeWmXCI3VjvUVKWRl7RHmx2jzy8RY8KyJZcD2RrwFMlZMtmxVsnPJCtAZfUeUptNxDqS7WejqOnMG/2KGYNc5GsXIfl4HrW/BLPE18YOHg436PA871wxSZNYmfGLryKQdMmUa7Sk55rJfWvwxz7ag2Ff67HWV4S0O+anYMqSrboxD5SoRZi0HA0vZChvRKIDDOw/rej9O0cS9fkKL74cT97UnMYOSCF/l3iqyjZOrWNYEC3eLbvzTxNkC0aTaSWgUk9uGHiLCx2Kz8f2MHYroNRKVU8u+5t/ji2Vy5A2kbG069DD4Z37odRq+fQqROYrOVEhYTTv113fv1jJ8+vqkfJ1pD2UlOVBEC2YJ2a6X2juP6MOGlwk2uy0zVGL0Hbiu/T2HJYbCIpuXtKMjePS0Qj5IPCR67DxS/HS3nltxx+O15K/o7PKfn94xaCbDVBpBZoXw0ps5Y4p1WT2go3b4VbNqkYGw3VAp9SH15pUqoadtE/pQyrpbaWhP1T09sC6Wp+KwhIRAukqWGNqO6zquyX1ALYxB18ya0VJgrXERo1EyaO5Y6bF7H1tz9Y+dhzlBQXVYA2/5QEmpzWuh3iNYsMCw5m6tQzmTJpHNm5eWz5ZTu/bf+DUyeOC/8xKIwx9RaHO6wtXPou+uh29I9zI4xdxrVTEqyDMD0YNW5u/97NSRGh++C3KL68zhMR2+/wX2Pog3S0P7cTlouE1Uf1x/vOjdfHMK/9eRTYS1h1eA1R+4LIW51JxtFMFGrhasdziA10YU7ao1c3rpw7k3YpbaWg5ZXVa5h/+aUsunEpeXl5LLxiBm+88xFGo4HoqHD2HzxCcJBRujNKPXoCYT1X6TRfKPddhOvU3PPA3fTo2oltf/yJXqdj2lmTmHrhHGbNuKhyfVQBNpFWY7NnXMywMeeQnpbhZ4FSSdoC24+AbOdMmcCdt1zH/IXXcWDPTtRqHVPPv4hl99/BjDnXcmDXDjp070N0dAQ9enTl0gvPZd78a4lvE8eqF57k9TfW8PqbH+CSvpHEvNxfNuddx/n7cqsMw1cRmbOKsi3gXE97rrkDVvp8C6zPgCv8OsS82Zdy523XcdGMK9n7914UWo1XiRdwj4prvK6Vqlijec/1mYTW0ZrF3qHoPz6w6eufnjqvjA4iIdugvvz5W9PMRc88dybrv14nIZv/vWsbCwIe78mBzcbo8aOlMnD/nv0Vyrym+WT7fwCyzZ49g3FnDGPxbUsx+/xS+cMGu53zp57NzAumMW/BtZiEHLglYURtDcti4bxzp3LehDHcecvt5JpqCHxgtTJi1AhuveUGrl14NXOvvfp/AtkUdgslgy8nK7gPdpcChVKFQqmQ6ikB2SRgK8wgLGs7ISVHUNrM2PWhOMecgb67Dp3ehE5dLAMeCFNRnbYYvboUrc7KkSddrQLZ1GFq2s1uiz7JiNYF03YXc+62U7S/YDYb+8zl5V1h5JT4nGp6upj4V1j+XDoshHn9DhCbfz8Kk4cAijyKgeDV750se9PNKRF/oSXZRFkZT6xYxvxZl0p7dt+AKiTN7vRUHOvW4C7OkzsQ2okz2BnxF2nmP3C6LBg10QxLuolgTbJ8+fiuFf65Lr/hdo+SrcUhmx1tXAqJi55Am9iZMIeZgQYLFydC/4QQtDq9J7ZELYfcDXM5cdms/F5s5wezlj2uIMw6Azk/fsexFx7Eki98LbUGZJvMxHFjGKk5wmjbD0TpLKiG3Ii6+zQUSjXOzL9w7vkS5/7voSwPu0rPlviZ7ImfTI5LT2JkMML6+HRCttCg9kSEq4iO0nPWmYn06BbOxh+zOHComGPHyygtE34GzURHGEhs2wu9Ibyi5IVPhIysHMzC5lm6jtCQkb2VPYdXU2w6CcqWLGMxORNKtjiWzEymS1tD5XBa26yzyowvoMEIyLYxhxVvn2TvceH/sZlHrZDNAUHxjJs6kSVzOzGq3Q5UR79lb3EfvrDO4u8MDeUlpd5xwnMThYD5uiDa9+lFQvcOlLrVZBTYOLY/gyPffU7ulk9xFGUFQMxm56AKZItK6MOo/kl0TYniRFYR4wamkBAVxIff76ddQrj0T/LJxv3kF5mYOLQjg3okovICIKFkS0kIo3fHWH7bnXFaIVuQWs/MoWdzXv/xcmpltVv55Pf1fLhtnTQvEONDRFAYSbFtGNl1AKH6IP46eYDi8jLiw6KZ2Gs4e/Ydap6SzTfo19SkAiBbl1gjt49pQ2Kolmd+zmJnehlzBsYwZ1AMn/yVx6qfMjFbnYzvFs5tE5IY1SEUp9vN+oNFvLMjj7gQDVFGFZ9/+Da717/bSpCtmX3jdF3eAl2g/qS2wkNa4Zb156OGM/6FbE0qtrov8lau/K/5+KkVElh5yxZqh83LZQ2JaKF0tXTZ1bTu9x/6a4RsYgNNo2bi5HEsuXUx6RmZEvrsP3iYB1c8Q1GRB7RV1UlVprwuwCZ8EcdGRTF71sX07tWd9z/6nJ83biIkIoJJEycwfOhAykxm7rpvhcdiIaBAfKsV8d50R3SAed9hNOi4uIeCWT2Fqaib749B+3AFVoebe350k1PqhLTt8O6FKIQKqZZDa9CSPCUFx2wtDpsDm8uGTqVDrfAEIhBHsjGepd2vpm94V548tJr3T35LyF9act/MJDc9t0oQIlH2OqWS8y6ayu03LuK5F19l3/6DZBw9xuq3XmbxbfdSUlLKqqce4pvvNvDOB5/RpXN7iktKyM8vpHfPbhw6fJSiouIqJqNyfqDXsOTeuzh+4gQvPvMEbVO68dmn77DoxiXMnT29aiRLafCl4NmnnuON11/kssvmc1JEyfRayvi7/qrqBsyjZJt61kQvZLue/bv/RKk00HfoYFb/92m++u57lt37EHabHU1QMHPnzmTG9PO48trbyUrP4q3Vqzh4OJWHHn2WcjEH91Zo7fDLUzlVTHorWFP1TibRVE1kuUbPYpVgLdDHsz+ma5+SRLeunaX5a7G37KVLklobtrdBNWSOX+N8q4YPhZDED5DKMgnwyfb+R1/wyuvvEmQ01BjIQARHuODcs7j26rnyAVLJ9vU6lAYDLm97rinJopRrzWqLKtmcTmLjYklOTKjiM0woZvYdPkKPzp2qOev3L6pd+w5I3yr/s8NqZfTokcy99EKefXU1u3ftxRVgLhoSHMStixZiszl48ulVWIVT6NMF2aadw3mi8955L7lWW3W/TlYbI0YM5dZrFnDtoptQRYaTmJggI7zuO3iEktJST700Jb2NULIpHBZyes4kJ2oQLrdSCl/EIz2gDRQFueiP/kpc6V8Y3MVem38FjpETUA8JQxtsQqs2oVMVotWUohO/a0wY9CZSn1ZRekCBW8C7OjqoaPQN9snmcqOJ0NB+YQq6SA0iwF+nXBuXb0pj7Pz7eVt9Jp/tVVBqrh61UajZhnfWcPNkI12LrkZZvAW3iBQnAiVo3Hz8i5tbXoT0UmH03oItu6yMxx6+nwWzZxAWElyhShPRctx7fsP6xA24Tp2QvgaCFj/Dp0nr2F38DXaHiXB9W2b2/ZgYQx9PNEzv4KETkO2mO/j8m3WtCtl0CR0Q/p2EiWWcysG00DLObW+gTWSoBLKBh4zk67CRVmTmG7OebTYdOW61DDSh0evJ/Xktx15c3mqQrfOIyUwaM5qL3Jvpb/8Ng06BeviNqHpdIH1yycHclI/z6FYc297GfXIH+6PG8HPiDE6qYkiKOv2QLTykvVSimcsdzJ7RgZHDYnn3/WPs+DNf9keVUsiwywgPU9EmoRt6vScf4rBYbWRl5VVANpVSS1beH+w98qbHL5vXfKDFWrOAbGfGsGRmkoRswieIzxm/v7lzted55w9ScCwHFg/Ef29jLiveTfdAtuZO5Gu73uFAE9WW+ZeP5bbpFjqVfc2h9Eh2t7+L0nYTQUjlZcPwTqu9MTuEAE54w7M4Ia8cMgvtHDuUzaG1X5Oz6T3s+WkB43pzMxDgky2+F706xDCqXxJmi51eHaNJjgtl664M6Yft8Ml81m09gtXu4NLJPRk/uINf4AMXUWFGEmND2PznydMG2XRReumrpFtcexZPnMmYroP4YudGXtzwHun5p+TOt91hp09yNy4ediYD2/dAo1STV1aEzWEnWG8k1BjEZ5u+54UXVtftk62uRl1XVfhBNkWXcQxMCuWGM+LILLby3KZMMvMsTOwWzr3nJLMrw8SDa0+SU2on2KBhTJcwrj2jDRa7i3d35tE5Ws/CYbHsP2Vi2TP/5Y/v3vkXsrXYYNPQGXsLPLAFum4LpCLAcVBT7tg8vNKUJ1Zc808pw9pePv9CtgZWb0BF/kPrVbb0WtLm+7gaZHO5MWg1TDlrAnfefC2ffPEtL69ew6D+fbj9hmvYd+AgD658msKCIk9E+jpURDUVZmR4GDMvOZ8hg/qxfOXT5OXkMXv2dM6cOJZDh1P5e89+jh0/yeat2+XlFb21iqjHiwGEL+SFG+R5oTqY3UvBvaOU0sJp1e9uXtnpplAIAgTtyvoTVp9TBbIFloFGr6bN+EQ0C0IZHTGIyXEjeO34J+wrSZV+VDsHp3B/z0V0CE5i2Z4X+SHnV7mZpN7qIO+tLArzizwBAHyH241BqeLcC8/hrHFnMHfeXFCF0yYukjffeY3rb76b40ePSbXgdVdewfnnXUa7rl2lj7rjR1LpN6i/NB8tKCj0Qjbv/MvlIlSr4s577mD6hefy1HP/YdL40fTs3oWnVr3Kf55dWa3ohTXHBZfN5+H778Jmt0l/cCJSpm/d6W/G6D/PVKtVUsn29mvPk5GRSUmpiVffWMMb73wg6/DZJ5Zjs9p58tn/8NVXayVkm36REO0spk+v7qxceT/LHnyST7/8xlOfYm4rxVnezVp/e9Vq3arqB9XBWN3dtUqkU59vNy9w9FzpQ7aV/UQKSqQ5qR2EW6gqkdsDO5NXhecDVv6dqVHArWqbqchVFXhYHbIJX3AHDh6WINQ/Zb67iTVT+3ZJ9OwhItSDVLL5BT4ILL3A/uD/fcX9bTbGjB9FTl5BCyjZTCbmXD6Te29aLCe9vkPQwUuuWswnr76AWMjXdoy7ZDY5uXmer5sCgho43Nd6mtiNMBp4/N4lMnTs0keewCSjZ1QGNzhn4njuu+k6Lr/xdjnACZ9dpyWtUsl2Dued6YNsNSnZBGQbxq2LFnDt4tvIzs5h3vw5ErDt3L0HWSNNLddGQDalw8LJjpdSEDtE7lKIBixBm/jdUori+H6CC1OJdRxGh4gM6X0BDO2EYngKmiArWmUJWlUxOk0ZOq0IhmDGlV9OxpsaytOUIJxstjBka7cgCV2EVq6LRYqmbs9i4fn38IVtPJ/vhpLymiHb0A5qbpkSRI/iK6FoMwrpnECBSuvm01/gpheUrQPZHryPBXNmIMCvz/RT+n/Yuw3bs7fhzk5DYbNhWPQYX7T9hr0lHsgWpm/LpT0/JlLfW0bo84dsc2++i8+/XY/FLvxINWrUq7v3OSuVbAKyCfMuUcZOtwK9205HlZ35bUwMSYnE6JXmip0D0Q8d5SY2FCtYW27guFuLXS6rvdWv0ZG7eS0nXmpFJdvwSUwcP4b5tq/oZv4DlYgeOvom1H0vRmGsVIAJBaN9z7fY1j3JSXckPyTN46g2geTokNOuZBOQTagUrVanNBkdNiSG9z8+xs6/8mVAKvlibBRk28HeI29RXNZKSjYJ2RLolKDD7oQCWwj51iCs/hGranrDKRQY1E5idGWEac1otG4+2FTAijWZ7D1e3nqQze6iX59w7rquF+d0z6T4+Al2hFxFQc+5lCtDMJeacPqZ2/pie4gInSJ/5XY3ReUu8kodZJ7Ml1FGc3/9HEdhRqsq2UR00Q6JEVw4tjMRoQYJu6PDDIh05RaZ2bDtKNv2CP97bmad1YfJwzpWiS4aEaIjLjKIn3aeXsjmtDvpFJvE4okzmNhjBJ/t+IFVP6whsyBHmmOK8S9IbyA8WPhkG0iYMYRtqcInWwltI+I4f/AEjhw+0TwlWyMg2+DkUBaPiONEgZXnfs4ip9DC2E5h3HtWEnuzzDy0No1yu5NLBsQQYtTw45FinC43k7qGc82IOLrEGPhyT76EbDv/hWzNndnVc30rrfhb6baNLoxm7zT8C9mql7m3cv+FbA1sjv+PQjYvYDvrnEncddMi3v/oS1589S0sJhM6nY6RI4dL09E9+w5IZVKhgD9ygd+AwcHtlvcYO2oE1yyYxb3LH5MKrZuvv5rQ0GD++9o7UkhQVmby+MwK8P3mEyZVYhEF+CCbCLzjhkmdFTx3tpIwrZsb1rlZs9ubLgHZMnbCm1OrQ7YKQKJArVUTc0Yc+uvDGRk+gGU9ruOULY/le1+Sm+AP91xMjD6SpXue5ZfcndJHl9KtxLWpnLy3TlFmKqtipikmbBKyXTSVsyaMYe4VC0EfTEJECG++/SrX3XIPR4+kMnz4UJbfeyuTJk4juUs3dFoNRw8cpvegftJcVJazX/ADkSuxfd+tW2cee+geRo8cTk5eHs88/yrTL5nGyGGDa4Rs5186n5XLltClcwcSOg5A+OyqEbJVQELwQLaJPHjfbSx7+Cl27ztIUWGRZBsKh4ukdsnSPPWK2Rfz4MpnJPD576pHyc3NR6vT8NSzr/DMqlewWsqlcq7SBNEPsgWk1h/ABYIy0Q78TUcrk1rZBivVbZWB0jxrBO8zvYmoCUz5OwGUK3n5T416z0oEXEEoawvLGUDLqtVOIE3zM+f2c1rnUbL148/f1jdwnKp6mi+6KAZhLloVwHuphZdX1QznZXl5zUXz8vLZ9/97c1GHg4TEBJ68fykXnT2ZL9Zv4KW33mXX/kPERkUw47xpXHjOmSxZ8STfrvseqblrSRBRVzOwWDh32tlMP/dsblm+UvpNEr7N/A9hNjNqyCCunn0Zi667heycHF57eRU//PIbn3/xDeUi6mdT09sYyOa0cKK9B7IJCOnhkB7lmbIoC0XaEfTOMmJt+zA68xByaIK0cHY3VO2DUastaFQCspk8PxoTSqeNwm8UlO5U4rLWD39E426Mkk2YiybNTESfoJOKO4HT9GVmbu11GU7lebzzu56sYg8Y8h8+RPTn8wcaWTT0BG3z70Rh+rvCXFQEFXh1o5Ll76jINovMN6mf13xRmYlHlt/DwstnEBJklA7t5aHRojzwB67/3gO56WC3oZ23nK8Tf+BAyXfYnSZCdUlc0O0tIrRdcQZAtnm3LuGLb78/PZBNmICKAEKStrnQu51MCi7jso5aOkQGyR34AyVWPi/V8bfLQDkqD7D1uidwiQs1OvI2r+XkKw9hbTVz0UlMGjeG2bb19CzeKl+iqvG3oR5wMUo/yOY2FWD/+TVsv63hWFA3Nrafw3F1PMlR/3vINnxoDO99VD9kEwoyk9lERmaOnFAIOq7VBHMq/w/2tSpki+auy+Lp1EbNqfIQPsw5m58Le2N2qKpsdAZ2BpdbQZjGwtTorUyJ3kpMsJkPfixixZpTHsjW3C5X0w3ExFqvZvo0A7fOsBPntrO15EzSu1yNuk1Xfv72D35+7wNKMo4GvJXduLxRcyvieIggHi4nzvIynKZC3I5AuN3sHFQxFw2L60lsRAhzz+nFkB5t2LY3QwKqUf2TSU0r4I0v/2JPaq4MhnD+uG6MHpAiVY/iEJFH4yODpFnpL3+frsAHwiebjmCNkRlDpjC17xg0ag02h433f/2Wj7atlep3sQPZNaE9Z/Y5g8Ede6NVa8gszJE+3MIMISRGx7F2y2ZeeOGNVley0XkcPeKDuH1sG0K0Sh77IYMdJ8uYPTiW60bG89XuAqluE/5n7j4rmfP7xbDxcDFqpYLJXUJJCvdsRH6xp4BlT/+XP799E+wWz45/Y9/fVQIftEBbam5/asr1pyXZrfCQVrhlU4qv+TsN/0K2fyFbc41ia+gM/5T+EVC5DTYXdbkwarWcM/VMbrvhKtZ8+AUvvf42NuFY3qs+0qqUnDFiGEtvv56/d+3j4cefo7CwqIqJpFxG1tKx26UkSXXclq3bWf/9Jq69ej7h4aES2DlcTqZfMI3zpp5JeXk5l8y5xhs1vOrNqkG2BRvQqYQvNgU3D1PQIwZ+OAaRBvj8gJt3douNQAHZ/oC3ptVuLiqMolQKgnuHEn1vIgqXkjHRg7mj63wZCVyr1FBqN3H37mfZWbxfJkqCGxeYviyk4O1TOJROr2ct8a0nCJtBpebcC86RDujnLLwBjUpFpFHLm2+/wvW33EN2Ti63XH+VnI+sXPm0DHhgtdjIyMyiX79eMmqmKOPACKMSGLndxEdE8Oprz0lIef01c5k8YUyNpe9TsgnI1i65LSndhiEEQ4GHNBf1fej2QbYJLLl9MQuvuok9f/4l/feqjXqZP6fZQkhkBGtWvyDNfL9d+wNXLZjFTbc/IH3LWa0WuZ4T61APi/KDa7Wwp9qiv1YDbn6JDwS9lao3X27qGvdrUqTVBtaqlVgVv2lNiplVjfZ5AuhV8D3v94E+2Z5+/hXuW/649FMvS9btlhFqD+3eUmMb8EE2haEyUEJNj/ZzA1fdXLtFzUX/L/tks9tJSk7i8XvvwmjQs+zp5+nVtQuXX3I+KYmJlJnNfLdpM2+8/xFHUo9Kk59GT3ibNEPyXmS1MmzYEF58ZBkGvaez1nSIMMA/bP6VJUuXUZCf9z+CbFZOJF9AftxQERfYA0ZE0AO3E9Wp4yhz0+U7KMZ6gHDbCRTCY2ZKBIxthypWiUZjQqMyoVGa0ShNqJxWzNtclP6qxFni7cj1cLbGQTZQBauInxpLSNcgGWlUdFi7y8HwhL7M73EVH/3Shl+OODDbfX7ZPANgVIiSxRODmRb5DMb8t3BaC2SzEAsmIbt+5HMVr36rplCAwRaGbCsFZJt9qfT94INsoljsChW5NiUiqQILRmshnDyUzjKvUF2FUxWL1SGyWdVcdP5tS/nyOwHZWjrwQVUlm4gOKgcmL2gTocmFTza3002yysqFkYW4woL5SR1DntsvupEMsiTAhIhAJN5oOvJ/WUvaayuwFrSiT7axozlbuYfB2d8QpLCinnwbmgGXeCCbw4YjbRe2jS/hPLQFLCb2dLiI31IuJJ0Q2kb+byHbjOntGe5Vsv35d0GtSjar1YzDlgfuQkzlRdJnhKVcidUWTkbeQQ4c/YASc3rr+GSbHMVdM+LoFK/iWEkoL6RdzPay3vKl6XYLHOHDq5WjngeFCx8eNs6O3MJlCZtICivjg59KWLEmm73HLa0D2RyQlKhh0Uwn04flkWEdzK+G63C2G01oWAjbN+xg3X/+Q87u3zxmfv6zMKUKpUaAfLXHvFUh2rNLwjUR2bXWxVxz3h1+0UXDYnsSbNQzY1I3zujblq82e0xDZ0/pSWp6Ia989iep6VSWtKMAACAASURBVAUYtCoWXjCAaaO7VCrZ3G6MOo2MSLppx4nTZi6qjhCBD7qzeMJMGcjg75MHGd99iFSpPbfuHXafPCSjFOs0OowGA2O6DybcGMrWI39RaCohKTKe6cPO5ERqOs+2VHTRwPoI8MkWHazlmmFxzB4Qxb5T5aQVWRnTMZTicicvbkpl+5FsDBoli8ckMH9YfMVUQkZb9u7dbThUxDOvv8e+nz7DYS2nyGSnzNKQ6LP+M+n/ISBpTpv1v/a0LMZb4SGtcMtabdnqKutmp+N/2IaanfaWaoTVOrznA5m++jd9m5+KZhREMy71T3fzWsH/Hcgm6rSmGg1ED24hPIgI58ZbrycjM5NX3liDxQfYPKM4YlIrQNvwEYOZO+sSnn3xNf7aucsTsVGeIeY2PohSWdpiXiwc848fO1Jet2DRLUyeOFYGPXjkyVVoNWruuvV6LBYrL69+j12790vrsdrTLfEDRLSDOV8iTFAv6SECHUCMEfLLPeajF3RTMOszF7szbXDkexSfLvREhqzp8K5BNUl64m9NQZWkkcEPzojqxy1drpBA7d49z7On5LDX9sSTBGeRk8J3cihZnwc67/vOe39xS63YbDpzAq+/9KQM8Lfhpy08+ezLPLJ8KTfefq+M8vny849x5XW3UW61kdw2keMn0+SaLSW5rYwcWlpqkpCqoov60i82CsOMvPTKC7z08pvcdtM1JCUmVFoC+eVTiFjmLbiBJx97gBnzrufkyTQZFbPint4GUR2yqZl2ziQeWbZERnzdtWefnEv3692Ljp3a8fOW3wgLCeGpRx9gzUefk30qh3mXX8b8q2/m8P5DoBNrZo+llj9kk62lHoGXByS6QKg/fMRJ65lryr9tNs//omzUGs+aVPwtBDhOJwqN1tMahTJSmF9otV6rF0/AOfm5iFTqKwffbrH4XAROE25oxNpRfC58sGu0HndQ4nufKzCNGoVa4zlPpFPkSQRD9Fo5um1W2W/k52p1xbOqNsGKwvF8HCgv9LWnAJ9sjR2HK8xFJSD1PqqWm9QK3/6FbIJK2ElOSeaxe+6Upnc33LOco6lHPY1NOtHxFp+wNRaNy+v/p7EV1qzzXS5CQkLo1rmjhIB1HZnZORw7dgJHcTGv/ff5065kU7hs5EUNJrPNZOyG8IrIlkrsqLJSURfmolBq0DnzibQeIsiZi1J04K7hKJIMqCNBZbShdppRlNlwHHNhPQSu8oYBNt8g2GAlm+jPagURQ0OJHBmByqjyTp7cqJUa5ve+gD7hZ/LTvij+PG6nqNyJRgVtI7SM7q5iTOIvtC16EnXZbhRu4VBegUrtZs9JBTe8rmfrPiW2esxbG902ykysXLaUBbMvJchYCdn0Kticr2TxNjv7ysTAqODxwcHMt80nMv9jcJbj1idS3vMTLJpuuF2OKoEPFt5+N1+t/aEOyNbEGZuILioCH1zzBNo2HXA5xHO9Mmbve8EH3ITZlDAjNYaoCY/Wodd7/G0J5Zr8cYn3iOd3MQEo2LqWjNUrsRW2EmQ7YzLjx45jRKiZUcfeIdqSjubMW9AMno67LB/7zi+wb/8Yd2GWlEqbQhLZ2uNKDoX3I8/mJvE0KtmCjYn067IQj7moE7vDxcB+UbRPCWbn3wWkpZs8znGlFNxU4ZNNgCy9WoRBLya+82H0kVkolW5MeXGk/pnMd+v38cvvn1NSntPCwSW8gQ8mR3LXZTEVkG1V+nR+l5BNgVFhJkTAdqXHDFukXyjYil2hWFx6dAobZ0Vu5rI2ArKV8sHPpax4L7d1IJukfjCgp4vbZhbRM1rJJvsVHGy7gLC27YgJ1VCaW8LG975i55efUJZ+EFwCnilAG0R05/6kDBpJcJtEnAoNJpONvNRD5O36kfKsw+BsfSWbWqUmMSaYmHAjJ7OK0GqUMspoQXE5O/ZlUlRajkalZGCPBLq2i6mMLupw0bNjNCP7JbFzf9bpgWz9ojDGBjG0XR8m9xzOzuN7+fXILs7rP47+yd34bMcGftjzK1ablZjQSDrEJ3FGl4EE64zsTjtIicVMXFgUY3sMkr5rnnu+idFF6xv2AiCbmGx2itQza0AU53QLJ9yglqajb+3II8W2i+sT/8ToKMQq5q3VvRDI14GYbqhVSnSGYLJtoSx/cztvfPs7iElzQ49/lWwNLKn6KriBt/E/rRVu+S9ka0I9tMolPqmEXOEFPCGw4uszfQpMYF2IpwmZaaF2+P8qZKtSO3UspKtBNrnQcFeCgorABoHNQe4Me87TqCtUbHVFFxVz4fjYaK5ZeDk5efl89e0PzJ9zKTmncvji06+4fcnNFBQW8s77nxEcbCQnJ7/S1VJdrTE4HqY9B0nDpPVIuBLum6zknC5wIM/Nii1utqULGGOCv95CsfEhKZQIzLt8hPdDTZCGmClx6GaEyr7gcrqI10djddopdniCP8lDFLRwr7zdQtGb2ZTklFT4Y/OvA2HZ5BY+mx1WOnXrxvJldxEaEkJyUgLnXTyP1CNHJRAKiYqge7cuFBYVcfTIUZJSkqQAJfX4SWxWW0AgAy9wk5DNwH9feZFHnn4Rm80m1/yBh2ct4sZgMPDcE8uYePZlpJ1MRyECHXqPyjKpNKsUhaJSKRk2dBArl90l0yP8xR08lMrzL73OjOnnc8bwwdhsdjZu2sJ99z7MWedOYcK4UTzx9Euki2do1JVApxZxWKByTf7tTZAwne3atZOEh6dy8ti3d79U4KmcLvoM6kebuFhKysrYvXs/xcUimj1ERESQkpzI4UOpmItKaNupHTFRkezeexC7cB1ksxEaFkanbp3JzDzFqezcinIQ+evQPln6US7IL6D/gH4YdDrST51i7+59MphWUnJbGZRCQOG9+w6SfTKNth3b0b17V7QaDSdOZsh0iuCIg4cOJCoiQvqy27Nnn7ynMLGufnjy7GOJVRqpb3huZnTRmpRsFW25ssj9THorm3pFO/n/vbmo3U5KuxSefGCp9Bd3w93LOH7sOG5RqY01zWjC+6/Bl1gsTJ48kZceWcbB1OM4nB6Y438IRYToQLn5BTLyaU5u7v9EySZIuk0bzvGkCykL7eih1MJs1GVHnXvMA9kUammfr3GUEW4/Rqg9HY2j3DMQG9UohMWMeDGZXTjt4sUkyL5Hz9KQQ/SxBkM27wvDkKwn9uwotLEeei8OYd4VrgllfLshjEkeR7iyK25nCGqVC62+kLTSP4jJf42ejm0YqVStCKHWG5vULP9Yz6kiAYlaeMOzzMTD9y9h/qzpMlKKT8lmUMGWIjWLf3ew3+SBbI8NDGaBbR6RBZ94IJsukfLuH2NWd8XltFeBbFffeR9frf8Bi60mJVszZmtOB5q4FBKufNwL2by+4HxqNgHOvKo28YYRXFvkSatTERypxRiqkS8vl8MllVhCxSbUbKh0FG5bR9Zbj9QC2WprMfXkxfe100GXMyYxftwkukTq6F+yna7p3xOW2AllXBecqTtwZez3gHiXG2tINDs7XMDB6OGU6SMpsDlJOM1KtgFdryYytEvFLMjhcMmyUiqFBN3TezwbXkVERGiIik5Br7Yx+Ixs3AlrSC36mjJrodSJherD6BV9OXt/juG1V9dxOC3NswPWkocIfDA5nLsuFZBNybGSMHyQze7SMDx4B2dH/EiMrgS3iFrlclFoM/BB/jT2lHfHoLB4IFvCBg9k+8nsgWwnrDUr2ZrRjH324iP7WVl6cSHmQj3vFlyOadAVtO/RgTaROsJ0KvJOZLN93c/8vXEjhZkn0Wj1xHfuQe8JE+k4YiCEhJJd6ODYwQxOrv+S3C2fYC1M85uNtmAB+ynZhE820QiEr0NRjmJDU/g+tNudFQpcMW0RQRCmju7CiL7JVcxFE6OD6ZQUydZdp89cVB9tQKfQoFaqsNgsMphBiC6IcEMIJotZqtXEjneQ3khEiPDJNogwY7DXJ1up9Ml23qDxHDl8vHafbM1pE74OFRQJfS9EmIvKjuZyo1criQ5SE6xVUGR2kFds44YRUSwdYkKV+Qu2wuNSTazwdUy/KbyIpqzUhRKcPJhcZRIPPPUGb7z/Kehqj/ZWpdU0N08t2ASbfKtWzUMr3byVbtv0MvynJagJOfnHZSEgQf+E9LVaGmpELM2vxBZIb5NmdzU9N4Ag1q0IE1kPNK6ru4yEXs3/qDfrbjcdkpO47+5bee6l19BqtMy4+FxefXMNnToKy4QBfPTRFyy6Zh4Xnne29AW36OYl3smdn3+qwFrSBOHuexlMvF9CtjAl3DFWycAEN4u/c3NYsBMxRyw7heKLRR6TUb93U1UfXb5NcjeaGC0RM+IJGhUGKjduh0eJ5PGe7Fn7iGste8wUvJuNdb8JhTbQtMe/DD2QS+l00qFTBx55+B6GDurP6EkXcOzocQldQkNDSIiP40jqMTRaDd27diY7O5f0zFNVjAe8j/fMe11uwvQ65l91OT/+vJXrr1lAXGx0rZZh4hpheiqimoqomVJgU+GyxpNe8e72h1weHzhOsJX7lb5SuvIRVi9SaSYvVIHeAMJ/vfjRG6qZuFbrZHU0HFFeAgGOGCn81d0u/dQJn34PPPQk3367nomTxvPQ/XdwKjubo8fTeP6F1zhy6AhahZIrr13A1LMncsudD9CrR1fmX3GZVAVOmHIJ2aey6dGzOwvmzpCQcOl9K3n9rfflIkKsk+Pi43j9P0/y2/adHD+exsJ5MyW8jIuL4dobl/DHn7tY/cqzsq6MRoM0fb7znoe55YarmDhulOwZ4WGhXL5gMWqNhmceWybViokJ8Xz6xXc8tPIZnIJ3+AfFC7Tkk0q96oXjdjhJaZ8sVYM+U1+73c7IM4bSqUO7KsWbnpHFhk2bpY88cYh19X0PPcHunbtReJWnNQ16/r7ravpemKyOnTBaQvB9u/dLiOppQwmd6h0Hqt1QmDQOH8rsi84jLDiYpMQ2xMfGYNDrmHTZXLZ/+6mUSdZ2tB0wkoxTp7wNsKE4pdbb1f+F20275GRWPXQvNrudW+5/mBPHT/zzAJvIiQx8MJXzxo/mzltvJ7espsAHVkaMGsGtt97ItTfcKgMf/C98svkCGWTGjSUn9gxcKqOEbMK8S12QjiYvDYUYYOSo50bhthFsP4XBWYDeVYTaZZUiaidqbIogLIoQdK4ygihEqWhY9NlGQzYXqENURI6JIKRPMEphMupT0roEpHCSFBrP8LZ9SAlPxOq0sTP7GLqyHVwVvp9+RrPX4aPnHZWareDG1UY27dFgddQdpKH+hlrDGWUmHrrvLubOvITgKpBNISHbjdtc7JdKNnhssBey5Xshmz4Rc4+PMKm7VIdsd93HN99vbCXIlkybhY+hje+AGPykeaj3R7x4xLtHhkn2U7gJv3bi0AerCQrTohVSPfEOEy9xCdn0FG5fR/YaAdlqUlk1aRpWOUsRkG2kULJNIDkmnEi9ko5522l/+Esi8lPRivQKOb1KR5kxioOdz2VPzAjcIbFYUJFtsp4+yOZ2oVYHERvZl2B9bBUILxSZEUGx6DRBXhWbC6XSQXRsEiHBbejZE0K7vE2G+33K7XlykqJTBdEpahIJET05dVzBO2/sY9OP+ymrYhLRpNZb9SKnm7mTw7hzegSd4pQcKw5jVdol0lzU6tJyVsRPzE/4ipQQEYlKjdPhINMUxNNpl/NrST+MSgtnRQvItpFkAdk2l7PivQL2nrC1CmQTZTN2YDm3TC3i8H41r+4ZiX34HDqPO4N2KVHEhmoI0igpLzGRkZpF/qkCVGotMUlxBCXEYELDqUIbR4/kkvbLFkq2footY3cN/thaoGy9Y6xGH0psh7EIyCYnhRVO4SojucoOKLuVG41KwZBeiXTvEFsB2USQhO7tohjRpy07TpeSrX802ii9hOsCCvr2KsRuuRiTFW5hQiGgoYMOsUmM7DaQEZ37YdDqSc1Jw2wrJyIolC4J7fhx23aef/51sg6f8ijS/Y/Gz3YCrhd+RQMgm7inF77LDSNxuGBxPysPnBlDqFGPOe13rFl/47KXe0yIvfUlBkZVSDyG9iPRRyRzdN92lj21mne+F6ZGDVSyNTdPLdT8mnWbVs1DK928lW7b5HJsduCDJj+55S78R5VpXSvdlstyo+/UamXUEpCthsS1QHqbOLurY+z3gpMatvMDk1uLyKjGaqsLstWoc3S76dm1E6ueXsH0KxYxbNBAZk8/nxsW38aiGxdRVlzKB2s+ZtWLT0hQ8cXX65m14Pq6m4zHhEEGP3BPexra9kPrcNM9xo1YTqbmC5/OIpJlOfz5IXx/b8NEDaJghJlnjJbIqXEEjwvHEe5C4fV+Ic02hQXgNgtZn6djPVQO2rp0kZUl4gNtye1TOHvKRD74+AvyhbLJ55Tf6UKlUZGcnExYaCgHDx/2+BIWwo6A0qioP1EO1nJPoAirpY7oy96MifsYQ6tthAUCR8/jAlpFXV0noEFVO7UR0lGfmWhEZCR33XodGo2apXfcwX0PPkRS2zY8uOIZnnvqYf7z6ht8/sFqUdGgiZLilbi4WFY+uISNP27hi6/WcfXCORKw9e3dg+mzriY3O4eRo0dwzpTxjBw+hBdeXs27YrNP3EWjYfLEMVx75RVcd/NSEtrEc+zQIbIyMvnq20/Zvn0nBw4dZskdNzJg6ARGjBgqgdfzL70m1X1HD+ynoMTM1s3f8d5Hn/Hbb3/IgA+7/viVeVdfz8xLz+fq6+/g6KHUisAe4rnCrYYsrxoCKIjPK4pOqieduC1CUen71MrIMWfyn5eektFlxXHsRDqLrruNdd+IfPmCc7pBFyyt7upUkNcjVHa3qLmoSK3FglKlQhsSQkJstJT9BQcFsWPXbqZPPYuEuFjiYmOIj4kmpW0i0ZERUn0lJINJA0edXsjmcLDuw7cpLCrm9odWkn4yA7eYfP+TFGy+gcLhJDmlrfQP9/uOP7AIR/eB6XS6iI2NoXf3Lmz9dZscbEaNHE5mdi7HT5yUoZObnLdGBD7wLBRcWHURpCecSXF4T6lAEW1RbS5Ec+owSuHY0asfFiZ2kpe4bGhcZajdArK5cLlVWN0GlDiIdB4nhFyUwui/AUejIZv3nro2WiJHhWHoYJDSVV8fFjsVIkiAzWnDKaJIoqSdzsltcblMjSjGqBTez8SCz43JAk9+Y+CF9QYKylrSEZtfxk0mHrznDq64zAvZvIs4IfjLd2nZWqik1CE2q9wMi1LTw7UZre0YuB24lEFYgsdgcRirRBfVarUsWvKAB7LV6JOtGbMioWSLTSFuwaNo49sjfLL5zEUr1vvCz5qfnzaPok1AADFOulFplOiNArZpUCqUHj8KKj3Fv68n5/1HsRe1DmTrNHwiZ59zPh3iolCq1OhVLiILDxFbdIRwZ4ncEbQYo8gJbU96cEfsuhAZHKHY5ibHZCUxMoRSu5u1H77Fnh+/xmIuleaw1UqzGcVb0TJEYUnfXn42aCJkujaIXh0n0jamBxq1eIm4Uar0hEe0Q6MOod/QbII7vUdYqJFTJbvJNx2kd5tZdImeSmrht5SWmfntOz0frtlGWk629JXQYocL5ozTs3SGga5t3aQXR/B06ky2FPfD4tRyfuwmFrb7guSwQo+pqt1BdmkwK47MZXPhAIwqCxfG/chlyetJCCvm3Y0OVr5vZt9JZ6tANjFsjepj4aqJJRzYr+TNn2MoiB5Am3HTaD/qDBLaxRIRoiFIr0an8Uz2bA4w2aHI7CSnyEbG0Wwyf9lM8bZvsWXswi12PVvrvROgZKsXsolInQYNd849g+mTetZYzeu3HZPmor9s+RaXw9qyMl3RD5RgTAoion80uig9bmFT6XVs67UXrgLjhT+a3ilduXj4ZBKj4qRTZKF88ymST5UU8M2GTfzwyY8UphVW7EhX9ptmtuYAc1G5+y/n6H47CRK4Kbgm+QBL+mQT02Ew6qjO2POPYD6xBac53xuGW4k2qhNBHcZKqGxL28qxAztZ+d5O3tuShvRV0JCjJcaThjyntc9ptXy00o1b6bZNLuZ/IVuTi67mC/+hkM2X2BZvf02BbPUkosXT2LgqrslE1P8OtSvZvIG3PIsc7yWelUxdWWoKZBPqnmFDBvLDj1vkurljSlt+27qNnv37Yi4zc+TgYTp17yJdCO09cIiDh0WgJc9RBTL4JVUqrgQ0SBwAQ66B9meAzui9yAn5WSj2fQ5/rIbSUxVzkkAf4IFWVPJ7p/CIoSW0XzjhwyNx91bjVDux7i/Hsd1M+Z8myrJNKDQ148naWpm8t/DnZbehEMov/6ihXjWVULWJRWRJaVk1623/eqnyZO8X/tOu2kBqYOuqt0fU9FDvTar49qqv4TSwWYsyEma2HTu358mVD8ggGS+/+CwXXjqHhfNm8cOmzZw5eRwnT6ZLhZtQ8f33P2+gViiZfM5kLr34XB57/Hlp3qlUuOg/dAjPPLGcS2ZexamsbKnACw4J5qWXnmLDxi2sfucD2eBFEI7l999FTnY2Dz2wwiM4EL6GNWq+/vQt3v/wC4YNHUh0VCSXXnIFyZ07suqZFWzasJmnn3wctGHojQY2fPcRKx9/jq+/XOuFASquvvoKxo4ewbU33uWJFis3Rv1q0FvGFVBNfuX93jdX9Cs/z9fenmguZdDwobz52gsEBRm4fP4N/LxhIwpjcJXgIfXWcwPqp+Uhm+zQXht06c/MMzkWDvQQhNmox2g0Emw0SjtrYbMcER4mHTlu3rYDESHztB1uN2PPGCYHqLzcPNz/C19rjcmsdB7o9JiL1LaFI2WqQnqq8wxGUnWiEs5dmreIayxkk+1AgLYoTiadS2lIR9xi0eOwoss9jrpY+GXzLBYUUkHhUVF4fjx/C/imcFuIcJ4gzHUKFcKEsWEF1iTI5u1R2gQvaGuvqxSF+z1XYD6BGKZH5rI4NotYjc3rTB7KbQKwBfHqJgNZhUIx0goqNlEEJhMP3XMHl192kXT27TMXFVkQIjyDutLjg8Xpxu7W45LqQRHdx4nbafb87/U9IG5p0Gm55u7lraZkU8cmEzf/UTRxHsjmUaz5BT+Q44b/354gB3JxLf1ueipIrVViDNKgNahRaHQSsuV//HgrQTYnCV37MOCMcSQlJmEMMqI3GAg2GGXkQKNaQBQ3VrcSi/C7p0SGKFeqVZTY3WSVmAjRqigoNbP1u485sv1HystNXkf+AW25FSeeojX07XYOg3pPJywkvqIbKVUayk3F9B54nKCO79EpYRgRhs7YnWaCNLHsznqXvTkfkBA0igM/dWHNW1s4npVZZVepYT2yjrPckBCloHtbBWF6YWoeTVHHBVijBuFW6TBmrifsxPtohcJOqZJw1aYKpajLIqzRQ1A4zBizvic0/Ss0jgJO5Co4mOGmVLCfmo7mlrMTera3c8t5heTlKHj521BSC41oEjoQN+Js2owcS3SXZEJC9FIRJvqczanAZHWRn19O4eGTFO3cSsnOdViz9uN2tjCkqjYjdKMxhBHXcTzhcb09zpZlwBPP+1n+7h2vfUo2lVJBt/ZxpCREVotiLTruycxMfvvlK9KP/oHb2TB1cYPbiReyBSUHETFQQDYDLhnFRSwRvDsyclyo9OkoGrSz2IEj047bLDagqj5NtJnyUgvmQjMu4QgtEGg2t01IyBYF/S+BruMrnF5XzH98cyGXgkUph7i9425CDFq0cb3RJw3BZS3DfHQjTlMOujb90CcNw2nKo/z4z1CaQUa+mUc+2suazSf+hWwNbkj1ndjcSm+l8aW+ZDf2+38hW2NLrJ7z/4Vs9RfoPxiy1ZS0ANXQ/xyyiQIWQgrhBF6v9/wuAhvodAjzM/n+EkossV4WG+JifS3+9h61L5N8piPCHi7WEwhB7fXxLcaJ8kIoOgrWshoDXNVoLurfGFxi/qtAH27AHaPApXLjLLDjynHgwhngxL5qRdQMNOqnUL6ooXIt6QfgfMlqSchWUxorhlfvUq8CotUipastEmi1PtVIJZuAbF26deLpx5bx8adf8darr3HW+Rdw03VXcujIUSZPGM2X36zn8OFjLJw3g+WPPMPaL9Zy3/IlOF0OVj6+CrPJjEqtYvjQgax8cKkHsp3KlkmLiopk1VMrWPfDjxKyCTVZ3949efmFx5h71c3s3bvfYyFgLuKqa67hyisvZ8YV18oAHSKIxPwF15OYksyzTyxjx85dPPLgoyLCAkvvXcrUc6ZwwaXzZeRYrDa6du7IK68/x6eff8szT65CIfqA/6SuCqn0Lzlve/EDcLJdVHSMSrNSd3k5Pfv3QaVWs2vHX5KZ+FpbIAauDztUgL4aBsYaIZtsK00xF61/5A3Y2fUCOJ8phYRH9WWnIQ9pxDlWq6dh/FMVbI3ISque2hTI5l24lRviyYyfQEloZ9xqHUprGZrcE6jMRSgFgZcG+562IAYKj3TJhdptJtyZRohbADbfQq5h7aNJkE2m1/Ojb6cjbGgIurY6ufPi/1TxvutpNHNHm3SGh5SgUXjMmLKLlLzwQxCvbAgip7jSF0Gr1Eu5hTkzLmbxgitISoiv4lPA9yL0B2gya96ByX9XyneOcF6ZlpnF0kefZuvvf2IXC+dqfbEZixKnA3VMMjHzBGQT5qK+wAcBkE1Wv0/R5jG3kmo2P99tUvaoBK1OjTEimPJdG8j/5HEcxa2gZBOiGrUGrd6A1iAAmxFjUAjBYZEEh0cQHBJKcHAYIaEhGIxGggw6DFodOq0Oq0rN8bxi0g/u4cifv5KbcRS7pdwrca6hHTejeOtvY26CDFEMGzCH3p2nEGSM9Kh83G5KinPo0jUfY6dXKVVtZkDS1aSEj2Jn5uvsOfUxeq2WMNsENnyiYt3avyksK61ubld/Auo+QwjvPKRHbgpogsNQaT0vVqfFhMNciojmVdEmFQo0IeHyHNGGHRYzzvIyjy8MYZ7gYVs1H80tZ5fYK3IxbYCZcd3K2Z+hEj9ZBQAAFBdJREFUYU+mFptTRZY1jqKwfuja9yW4XSe0sXGg0WMzW7FmZ1N+4jDmo3uwZOzDXprtidh0Gg6hXtMFxaAPjUdnjJY/am0wKpUWpVKLgK0+P2JiEuhy2shL30Fx7oFqe/SeSa0A9RbcIqhDc8uzlvyr9Cp0UTq0EXo0YVrUIWqUOpWMVC2Ds0qA6RVtKsGcbqLor3zshdaa5xFCXSbafF0rqObUhUhUWAJEtYewRM+PMUrWv1DceqK0aTyQrdMeglV2qfDWhLfD0G4UqqAo3E4bCpUWW84+yk/+iqu8SPqizCyw8MiHe/6FbM2pn2rXtlLDbaXbNjnr/0K2Jhddo18g/4S6b/E01Iw/6i7UBiSiAafUV3FNesW3GGSrTF19KKjRSraAjAvBQcURSAAaOM2pBA0eIYzYZMcVsEEmVEhC6VbNR2gtPSFwbPH5xhIb4r6gO2IpVLEcqoU8VdEFBuS11nbiKfWGts5az6tlw60SKNYxCgTUi0yR97Mqt62tzdUGg8QjmwHZPvnsa9585dUKyLbvwCEZJOLimQvRuFw88dTDZGZl89rqNdy75Bbe//BzvvtqLei0cr5RCdmu5pTXhVcgZNPptNy0+Gq6d+3E3HmLPUIeu4Prr7+SeZdfyu33PMjG9Zt47bVV0vJo3vxrvZBtOdt3/MVjD69g2YqHmDxhDNfdtISdf+6Shde9ZzdWv/wMa9dvYvmKp3DahT+2gPW0pFoBBVRTWfpFHa0RkApgLbiDzmciWrWuG9S2vP4Gq1ICz33k9S1uLlrfqPjv9/83S6CpkM3b1GzqYAnZcqOGUG5MlCBNXZqHpugUSlu5hGtyXex2oXRaMDpzCXVmoqfEz0S0YYDN17gbFfjAv1a8PUsVrMTQXk9QHyO6GK2MQCrESnqlizkxOSyKzSBMYSc9X8Xavwx8tsPAtlQtJeWtDNjkwlJEmw3mgVsWM23SOEKCKiPkSIWKF6pVBWrejl/lxehRhDicTp55/W3e+fRLCgqLPSdWK+5mzIqcTtSRbYi5eCmqpO7SmFHAtOpqNu9LygvaPEq2qkER/H23qQ063KlbKFv/As7SPI9qs0FHPXnx/9pn8uUrE+9iXezOiMFfpdag1mjRaLXovCBORCVCpaWgII/CU2k4ys3eMhWL/FracTOKt2FZFmHhQ2jXdjC9upxF2zZ95N/FxdngPsiQMfk44z6iyL5P+roy2wulZ8T2ERPI+rsnb766g72Hj5+GDQmvEtp/VinhSEC5yc0Zv9dgTefUVDAtUc5CnK1ykxzpICHULtWM+WYV6YVqSmzC34URlTEUlT7IE6zB6cBtN+MSpsI2cyVcqy8me4MqtqEnyZlJRah1pUqHWmNALdKqNqDRh6E1RqLVRcq/8zO2UZy9u9JRb+BjfNCqJcqzrizIqlegUCtRapUodUpUOhVqgwpViAZ1iAZtqAZ7gY3ifUXYimqBbHU9I3AR0+Q8+cpYbNypPYBNF+L50YeBIZpFww3cPsxOsMarzBP+14Ki0bcdgjo4Fuup3Vhz9uK2i0A6SoSqMLOg/F/I1tBm3uDzmlzJdT+hlW7b4GwFnvgvZGty0dV8YR0V/E+re99kuFkl0EqZaoHbNgmy1VcWHp/91Y7A5DaQdXmn0lWvbtLrxpeuBj448Bn+0ynZLGop/0BgWN+qy1/d5r/eqNGkVLIRQSX8i7e2kvWdU1tDaQxkEzO0yvvUWYQBBVdfG6uvfGptbgHZahDQqeVmPnNREcVzxfIl7N9/iMdXPsjCRTdw1pnj2bvvAP369ObCy+ZjNOhZ8eBSSktN/PX3XsaPHcHdDzxKZlqmBGUqlYLhQwdLP22XzKwZsr215iPaJrThjZef4ZlVr/DVl99Jy7lFV89l6JABLF/5FEcPHpagdek9tzJh7EgmjD+Xbn168eKzj7D67Q+IjY0mKSmBR55YRdaJNDlf6tK1Ey8+9wiPPPkCG374UW6seyKLVsXUssz9AJpvmPO13drrzDs/q2ZS7b0ioFNUnh1Q8PVRdb/TW8dctL5B7N/v/++VQLMgW+Wb3q4yUhzalYKIftj0kbLrqOzlqG0WNEo3BksOYfk70NrzPWakTTxE52gyZAt4plKvQJegleo2ZayW9hEOrotJJ6bczK+HdHzzl4EDmRosNm9HbfKo28jMulyEhgQz4/ypnHfmRCLDwzxyVz/FWqAvhcAniF2L7LwC1nz+NWs3/UxRiTfkdo0gqAVmRf6DY4OzW0eBViSpsWmr5/yG3q6mmYqkxfKfqoCiPpVuQ5/Z4HKr6UQREUiJWq1DrRJRdIVJswtruYn/r71rj7GqOOO/+9q9sBAoal2qYERey7oqyKagFRDaUtKkxaTVNpA+rH9AEY0ttjSKaWkhKn/Y+mhIrTEqUKO1xBhLXxShPNYiIeoCkhZlCYUtsFAey+7dy+U2M+c1M2fOOXNe956Fe5NNds/OfO9zzszvfvN9t7e2YP68KRg26mOcKe+hANaw3CR0fjQcr77ahrZd7SiQY76SlPxQIlV6clR21ukYr3/ti1tm+Sbjw43xWkTGaRjJwjaVpvFAftLpHM1SK5UUyjdEZc8g6tLkNALAaSAsPVaqHyv3RS7QrseNg4PzyyksnH0DHr5rPAblM8xGh13O8cvtGsjmy5M+BscUuDGR9aEYP7QGsgU2nXyii4OT5ntr6R3CBjEpFQFZLwDESWkbyCLcI45ZKUIdNsu87hBJ6Ew2VhHte2fuY9pB3/yb0giKOs4LER3mKoaxodhxUQTc3IvlMl7lwAyZ9Hwmm/ga175UtCOK9nH+DOB4JJQ5kMHFJvuH47qQBz6dpojfy2qdTbWgGDpsCJY8sABjRo/C079+AQ98/3vYs28/3lj/Np795Qq8+dZf0HHoMJYuuR+/eXEtmsaOxgfte/Hyb19GamAD3TuSPeHtU1qxauVjmHv3d3HUyGS78gqsfvoJbPjzRryy9nXcc89czPniTMz79iJaxmr8jeOx+pnHsXHTNjz/4lqa+HGuuxu3TmrB48sfweIfLMPEW5ppo441v/s9Fi28Fy+teR1vb9iIgQPqaUfRH/1wEVqamzD/3sV6GaQijh07ge5u0hjK4W5ngt0KF+30E1c30Vh7M3HqFQfsqsyMEBpSQuMFl/DhQDbSXbQuS+fHd1zUXyzXRifFAqFBNlYRq+Yavcq9IchtYWStBEeryM0RFchGZSQE9QeZ9YJgjqXpmErF3UVkIkfkjCPXQQXIkGJi+nGq2M7ZBRWuCvPCLACDrvwqrqbwiikWMbhhAObMmoEprZORy2Sxeft2bNyyHafO6kdEFY8RVFwVVYZh/KrKw/e4JArlvmngVEyi+L59IEyIS6dSGYu/PAaP3D0Bg/JZx2wCVhoCsh3uOo+fr/sQr2w+WKvJFta30vkRODwCEtGqpguUOLlCaFl1XTwEqLp8EttGIlMkRCzhIiIXdKkVHGQT+0c6vSftCgbdzdiAAOYCgy/oGymBLwPIifydXBBUTqW72qmAmTHZdnSTAdGMo6gMIztIYnlWw1i0ETaQTzieKtJhvWrnwWuq8dGvCdUoZGCclfigQ7kSx2jkeM6a+ro+4h7NOLJYKuGaa6/BT378IL5w5+fw1oa/4olVz6Gr8xjumHUHlj/6MMgxzzfW/xFtO3dhwX3zsfLJZ9D+fjtSdXWUPjmh09I8Hvcv+A6WLltJu7mSz9AhQ7DkoYVoe/c9/GPHP7H6V0/iT397By+teY02phjfPA4rfroUY0ePoiV+SAmi7W3v4aElyzDvm1/Dg4vuw5HOTix9dAVId/hf/GwpRo74DK27Tfyz8Z2tuFgq0WYH2WyW/vznyFE8tnwV2rbuoPUIzY8YvAbyKMY719VCiyW3Z4YZJ06NE/RY0oBN/WAIrXHs/ECrZbIpPRlqgwiQM3x4I4Y3ftpqBpBgs5CQjxRkS7Cu4UWzPbEcSEa0MgovcPwUwqgadOUXv1beHAhYS4rpXtD7r5Niurm6/p+9Zmgexq/e1gs4IpFCqevSz8WXKhqXThfLmH1LI7762WuRz6WVytmRAsMnz/Vh/Y5D2LrvOEC+EFH5xKWDCu8ox1REj5BMQk6P0lwaLclOPHomladYdTt7CFB1+SQuiUSmSIg4b5IDRlIsSy3F46KsyGwGjZMqQcErG8gjc4UkgV7GT8WLQeX05UIOmWJmSo6SWvgVl9ZmgooMvqX0KqfQlmkvb4t40WeZOvpK5yet188YnMVqjMQrz0UCixjTWntloNBLmwoglUOqPq+Vx6NNEbWyNbn6BsycPQtXfGoo1q19DajL6ft6kgGml2sh+4B8ngJgNPGFXC/00uYVpIHBt+Z9HU8/9zy6z/doJihdRJnyZcq4EP75PMqFPuAiafBFimkP0JIL+8g8Mlb3a0pv3FHW9x6UaBopUpuZ1HtzMjS5rpOguBcDuNkCwhZCkhvHoT6gI0DHgr8sfUMmUpNt1jQcO9aFvXv26cdf42x84OtOrA1OjAVqIFtiXBG9IKogmypnGT3vl5kq9YqM62fiVsQmlwKTRPo1kUKpe7ufi++6eFO3gvrIYgkgx1rNj4IByYItR7qEKwJshLYCWXWhqziyInqEZBJyevTWrYFs0dtU4aZKQhxURQafTH0Od/JlIJDNDaTSXewOUPFQipA7JRU1UuBKcmuzOAsrgP1oofddEamsTuxsmT86VxOkUAkQS1K23prB0vqviKyIOWK8kKqgGp+lpvHQsEONAld7jgGBtP/J38/s4VcTZFN47Lh5VdbNlAJppCttuQTU53XMUUSImMw5MyNMB+Eo4NYD5AdSZTRbs5FjZI3pduHqCVqZXxpZiX/IeLdAlISHcYl8Kan9bhwZ5a1j19JyiA3kZNQidarLpAOJSmiyq7u+PkyfOQ3HT3Rhb3sNZPN+Al2uI2og2yXs+RrIZnOuzwfpJRwcl5ZqifRrIoVS93s/F59TtCq6xMQ0JrLqgRHRyNj1iIBBBCQispZOpgayRWtPxZ1uEuIgCTJ4PVSrLCMHSnGy6ACJ5FCZCL7YVXBSygFR0W3k/l9tkIk3eNmNxzn4zpsCIzdpo793BIqCzXnbihYR0RY3I/A12GQjzUw2ipfwI7w4G1q41WSThr7gF6l9maAUY80MAhenyY6S8s0erOYP9pqDLGEZZOsE48pBMiFqFXLD+PcV+csvyOZoU9v2Vs/KMya4qMZZReVGlQhhHhc9rmey5bIUqKvVZIv9KdPPGJRKaGy8CsOvutIj+pOhF7k59h/oQE8vSV/VP6RldUloWV1tcbPq7bLjE9X2FArJSkbPa3UQkmXU05MsLq3Bl7A4Jp0U3Tq7kuOnIRqZ+Hav0XhCnGiuXtgahL6pRzwhycGmoGpQ8enzuFTBlCuj1qfLSpXEsFPdQXqMgtx7ROYoP0ENSE5TZLQf2Yo0BNkotQtNqyJ6hGQScnpoG9kI8JuW6OlXiWLV7ewhQNXlq+DjlAsBn4r7HO4UbU7JLq7k5ciLxcLjuKi1J1dXwi0px/ed5LRcZ5AZMVFMljDk8hb0LZLyBClT7SIjvv1v8xipnQA7jwNFGKH4686ZbSLe4hVf5niGge1VrBomMuzHBoxqxGwgmUO9NlmGn3Q+AzdqtL2CjPW4X1BOjJYIMtm41EDLkFxMsTeBg0/IZa971XOMYI5aTTblp8NlPrCvgDGTPo8xN0+XFpFMmnUIqr9twws4ffKoJlqxD1ePugnjJs1GNkcKKKo++eLTrK+3G7s3rUP3uVNVBi6dHqhBdZfRq769fWmTVHEvFNF4fQtuuGkG8g1DaGfQan5ISnxv91ns37kBJzoPSIG2VDqDpslfQuN1Eyom6unOT1Aq9iFXP4C/t8gCOp3BkYPt6Dy0FxeKBWdQpWLSJjXYFA0QRPwLRVx9XTOuv3kGGgYPiz2OSZwWus+g+1QnXaBmSJ0P5h1A/99zDof/vRtdnQftcUwK+ebqMKplGkaOa41dXhXLkzg+/K9d+Pj9zSgWztvrJgbxiwrjSo+piB4hmYScHr1JGYESJ1sIbauui4cAVZcvEUtbwcESo0RkJy8QRBppMt5CppGMrhOYw/NwVsxr8658V3gtrxmwxo2nk6SRySlTyGRqV4I71siARhQUkjQ9MI4ZuoWShqsQYuQXa6SX7qyv3dRwg5fMeZ4C6iOd4pJ7lNsHyTrhymW25opz2ML9Ylk8TUe3NC6XiBGL0Ik3kdsN7BWIrClY8TxEldbFE1zgxdq0rwIeKYJsyJLuorVMNuXn3WUzsNCDpqlz0dQ6R9+URvSWjMmABHzY9Ien8L/jhzQOxQJGNE3FxOnf0DbeVW9rn0Lv+TPYsv4pnD19vAayxRQHgckmNbyLBYxsmoobb7sLAysATnjZjyx+zp89hd1/X4ujHXuAjFCgFGWkMznceuc8jBw72YtcZP/vOrQXpWIBufwg25cC6UwWn3z0Ljr270SRFF+tesfUpAabojuCiH+hDyPGtWLCbXMxeFgjypFnh/Gyp1Jp9J49iTP/7aDxkK1vEEC2NHq6T+PAh1vQ2bEPIJmZ7KdcRrauHs1Tv4IxE2cmAmRLpzM48MFmtG97E30952ogm2K4yocFCWKGUsjpoUSXTq6BbNHblN+oe5k9Hv4KVJMci4b4EckYCGRjslUE7IXbO4uW5kW20AIZ0CL7El954+7lYontOFDIBXBQMXtkcjrpIRzTtIAwXTqm/peFi2lK8eCXZXn5de1+tcN59nmGqCJm4mULEecxVfZC8STBZYKMpKaYpGYdaxbvENEEMME0XTEWyOSPklpbYtdjmo6MvWBp8cbXgU9S40z2IZddjS9J+1PoLMr6WTMQc/e6dOLVhuq13nxiB06ZbP8HcIYuvvmDj2wAAAAASUVORK5CYII=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SpPr>
          <a:spLocks noChangeAspect="1" noChangeArrowheads="1"/>
        </xdr:cNvSpPr>
      </xdr:nvSpPr>
      <xdr:spPr bwMode="auto">
        <a:xfrm>
          <a:off x="717550" y="13119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6</xdr:col>
      <xdr:colOff>128220</xdr:colOff>
      <xdr:row>45</xdr:row>
      <xdr:rowOff>72861</xdr:rowOff>
    </xdr:from>
    <xdr:to>
      <xdr:col>15</xdr:col>
      <xdr:colOff>27228</xdr:colOff>
      <xdr:row>66</xdr:row>
      <xdr:rowOff>183171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77403" y="9048342"/>
          <a:ext cx="7036652" cy="3956944"/>
        </a:xfrm>
        <a:prstGeom prst="rect">
          <a:avLst/>
        </a:prstGeom>
      </xdr:spPr>
    </xdr:pic>
    <xdr:clientData/>
  </xdr:twoCellAnchor>
  <xdr:twoCellAnchor editAs="oneCell">
    <xdr:from>
      <xdr:col>6</xdr:col>
      <xdr:colOff>116009</xdr:colOff>
      <xdr:row>67</xdr:row>
      <xdr:rowOff>143490</xdr:rowOff>
    </xdr:from>
    <xdr:to>
      <xdr:col>14</xdr:col>
      <xdr:colOff>149470</xdr:colOff>
      <xdr:row>89</xdr:row>
      <xdr:rowOff>141316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65192" y="13148778"/>
          <a:ext cx="6371249" cy="35880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38</xdr:col>
      <xdr:colOff>806980</xdr:colOff>
      <xdr:row>47</xdr:row>
      <xdr:rowOff>83784</xdr:rowOff>
    </xdr:from>
    <xdr:to>
      <xdr:col>56</xdr:col>
      <xdr:colOff>726974</xdr:colOff>
      <xdr:row>67</xdr:row>
      <xdr:rowOff>152478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101772" y="9370659"/>
          <a:ext cx="14511765" cy="397129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INGEN\Secundaria\Porvenir\C&#225;lculo%20Qi.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pecom-my.sharepoint.com/personal/ana_cevnia_pecomenergia_com_ar/Documents/ESCRITORIO/SALARIOS/01-Reportes%20Mensuales%20Completos/02.%20Febrero%202021/Copia%20de%20COTIZACI&#211;N%20MO%20PAE-%20Asan%20con%20incremento%201225%25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fdirocco\AppData\Local\Microsoft\Windows\Temporary%20Internet%20Files\Content.Outlook\8ZMJZ5EL\BNDAL-18150-YPFAR%20-%20Montaje%20Controladores%20de%20Pozo%20(rev.A)%20SANTA%20CRUZ%20(003).xlsx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ADM-PLANILLA%20COMEDOR-AFES%20ACTUALIZADOS\AFES\Afes%20Centenario%202008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InfoProd%202.0\Porvenir\Mensual\2002\Mensual%20del%20%202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WINDOWS\TEMP\CURVA-MEDJDM-Prod-2001-Total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microsoft.com/office/2006/relationships/xlExternalLinkPath/xlPathMissing" Target="API1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Bill\Configuraci&#243;n%20local\Archivos%20temporales%20de%20Internet\Content.IE5\1R4XPPCF\Planta%20de%20Inyeccion%20-%20Cerro%20Dragon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ipu01\rrhh-petrol\Informaci&#243;n%20Compartida\Asignados%20Internacionales\Ejercicio%202002\Abril\Informe%20Asignados%20Internacionales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NEUQUEN\Contabilidad\Budget\2004\Versi&#243;n%2023-01-04%20Con%203%20Perfora%20Gas%20Centenario\Produc%20Vtas%20Precios%20Budget%202004%20(NP).xls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nts%20and%20Settings\reyandr\My%20Documents\2004%20files\Finance%202004\Repsol%20YPF%20analysis%20-%20December%202004%20II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ba7933\Cementaci&#243;n\Hern&#225;n\Trabajos%20de%20Campo\Informes%20de%20Operaciones\Chevron%20San%20Jorge%20SRL\ET-598\Aislaci&#243;n\aisl%20ET-598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INGEN\CENTENARIO\PETROLEO\Ce.-%20Evaluaciones%20Econ&#243;micas\2009\EE_AFES\WO&amp;CONV\EE_Ce-1038.xls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DOCUME~1\cmontiel\LOCALS~1\Temp\notes8DDD21\CE1052.XLS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buearntmulti5\general$\Ingenieria\Tratamiento%20Qu&#237;mico\EL%20TRAPIAL\NALCO\Tratamiento%20Quimico\Inhibidor%20de%20Incrustaciones\Pozos%20criticos\Copia%20de%20SPEF-ETm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pmiculi\Mis%20documentos\Miculian%20Pablo\Bolland%20&amp;%20Cia\Costeo%20preliminar%203.xlsm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Sectores\Ing.%20Prod\PULLING\SEGUIMIENTO\Pulling.xls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WINDOWS\TEMP\~0052671.xls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intraprod.pan-energy.com/Documents%20and%20Settings/usuario/Mis%20documentos/AA%20Cutover/PEPS/PEPS%20PLANTAS%20TODAS%20LAS%20AREAS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DOCUME~1\ecoronad\LOCALS~1\Temp\notes8DDD21\AFE%20&amp;%20WO\AFE-2004\EPO\AFE&amp;WO%20NA-18\AFE%20WO&amp;PEM%20NA-18.xls" TargetMode="External"/></Relationships>
</file>

<file path=xl/externalLinks/_rels/externalLink2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NEUQUEN\Contabilidad\Budget\2000\Definitivo\BUDGET%202000%20(Definitivo%2001.02.00).xls" TargetMode="External"/></Relationships>
</file>

<file path=xl/externalLinks/_rels/externalLink2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Aquanima\Proyectos\Chile\Banco%20Santander\6041%20-%20Servicio%20Apoyo%20de%20Vigilancia\3%20Inteligencia%20Mercado\RFI_6041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I:\windows\TEMP\AFES\PTER1101.XLS" TargetMode="External"/></Relationships>
</file>

<file path=xl/externalLinks/_rels/externalLink3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Vrubio\Mis%20documentos\2008\Casos\D&amp;S\ASEO\RFI\RFI%20Recibidos\analisis\RFI%20Recibidos\Limoci.xls" TargetMode="External"/></Relationships>
</file>

<file path=xl/externalLinks/_rels/externalLink3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TOTAUSTR\INS\BASICA\INSTRUM\PSV'S\CALCULO\10D110.XLS" TargetMode="External"/></Relationships>
</file>

<file path=xl/externalLinks/_rels/externalLink3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Vrubio\Mis%20documentos\2009\Casos\TOTTUS\RFI\Recepci&#243;n%20RFI\Floor_Crew.xls" TargetMode="External"/></Relationships>
</file>

<file path=xl/externalLinks/_rels/externalLink3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Y:\WINDOWS\Temp\Estudio%202525%20ver%2022deMayo%20con%20zona%20y%20modif%20CC%20JP.xls" TargetMode="External"/></Relationships>
</file>

<file path=xl/externalLinks/_rels/externalLink3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NEUQUEN\Contabilidad\Budget\2007\Budget%202007%20Inversiones%20501.xls" TargetMode="External"/></Relationships>
</file>

<file path=xl/externalLinks/_rels/externalLink3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Sectores\Producci&#243;n\DARIO\PRESUP%202004\CONSOLIDADO%20FINAL%20MEDANITO%20CS.xls" TargetMode="External"/></Relationships>
</file>

<file path=xl/externalLinks/_rels/externalLink3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ipu01\rrhh-petrol\Informaci&#243;n%20Compartida\Asignados%20Internacionales\Ejercicio%202002\Enero\Informe%20Asignados%20Internacionales.xls" TargetMode="External"/></Relationships>
</file>

<file path=xl/externalLinks/_rels/externalLink3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ecorder\Mis%20documentos\evangelina\Yacimiento\YPF\Informe%20varios\Informes%20T&#233;cnicos\Intervenci&#243;n-fotos-tendencia-croma-bsr.xlsx" TargetMode="External"/></Relationships>
</file>

<file path=xl/externalLinks/_rels/externalLink38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pecom-my.sharepoint.com/Users/fdirocco/Documents/BND%20-%20Gesti&#243;n%20de%20Personas%20MZA/Cotizaciones/TRAZADORES/201801%20Pablo%20Mu&#241;oz/Cotizaci&#243;n%20MO%20201801%20rev.A.xlsx" TargetMode="External"/></Relationships>
</file>

<file path=xl/externalLinks/_rels/externalLink3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Ti05\biblioteca\Biblioteca\Piping\Soporte%20de%20C&#225;lculo\Espesor\Caner&#237;as%20PEAD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Local%20Data\back%20AF%20%20recuperado\My%20Documents\Carpeta%20de%20Control%20de%20Pozos\Resumen%20y%20an&#225;lisis%202.xls" TargetMode="External"/></Relationships>
</file>

<file path=xl/externalLinks/_rels/externalLink4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fsnas01\Depart\COMPENSACIONES\INFORMES%20SOLICITADOS\2009\R&amp;P\Ejercicio%20Octubre%202008\Recibidos\10-08_ANALISIS%20EJERCICIO%20DE%20NOV%20v3..xls" TargetMode="External"/></Relationships>
</file>

<file path=xl/externalLinks/_rels/externalLink4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gomegabd\My%20Documents\Maria%20Ines\REPORTES\PP%2016\03%20Pulling%20PP%2016%20(02-04-04)\RI%20PP16%20(05-04-04).xls" TargetMode="External"/></Relationships>
</file>

<file path=xl/externalLinks/_rels/externalLink4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SuarNic\My%20Documents\A%20RIO%20GALLEGOS\Alianza%20Petrobras\Contrato\Copy%20of%20Petrobras%20%20Agosto%20%202006%20con%20Bombas%20Centurion%20a%20Presentar%20.xls" TargetMode="External"/></Relationships>
</file>

<file path=xl/externalLinks/_rels/externalLink4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WTPO0197.XLS" TargetMode="External"/></Relationships>
</file>

<file path=xl/externalLinks/_rels/externalLink4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ALBERTO\Formularios%20Servicios\PPTO.%20PETROANDINA.XLS" TargetMode="External"/></Relationships>
</file>

<file path=xl/externalLinks/_rels/externalLink4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SuarNic\Local%20Settings\Temporary%20Internet%20Files\OLK10\WINDOWS\Temporary%20Internet%20Files\Content.IE5\9GNO1ELY\Certificado%2003-02.xls" TargetMode="External"/></Relationships>
</file>

<file path=xl/externalLinks/_rels/externalLink4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pcostan\Configuraci&#243;n%20local\Temp\CATRIEL_JUL13.xlsx" TargetMode="External"/></Relationships>
</file>

<file path=xl/externalLinks/_rels/externalLink4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IPU01\RRHH-Petrol\Informaci&#243;n%20Compartida\Asignados%20Internacionales\Simulaci&#243;n%20aumentos\Simulaci&#243;n%20condiciones\Informe%20Asignados%20Internacionales.xls" TargetMode="External"/></Relationships>
</file>

<file path=xl/externalLinks/_rels/externalLink4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mhuench\Mis%20documentos\PQB%20NEUQUEN\CUENTAS\DISCRIMINACION%20DE%20PRECIOS%20Y%20RECURSOS%20YPF\FINAL%20FINAL\ANEXO%20III%204944903%20u$s_912$_%20%20Ajustada.xls" TargetMode="External"/></Relationships>
</file>

<file path=xl/externalLinks/_rels/externalLink4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pmiculi.ARGENTINA\AppData\Local\Microsoft\Windows\Temporary%20Internet%20Files\Content.Outlook\PEZDPPGF\Cotizaci&#243;n%20PM-FS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QN2MIS001\Users\VictorErnesto\Propuesta\Soportes\Estadisticas%20Perf%2097%2098%2099%2000%2001%207.xls" TargetMode="External"/></Relationships>
</file>

<file path=xl/externalLinks/_rels/externalLink5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Modelo%20Unificado%20V2.8.xls" TargetMode="External"/></Relationships>
</file>

<file path=xl/externalLinks/_rels/externalLink5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P:\PETREVEN\BSC-FIN\BILANCIO\2014\SA\Petreven%20S.A.%20BCA%20Menu%20Administrador.xlsm" TargetMode="External"/></Relationships>
</file>

<file path=xl/externalLinks/_rels/externalLink5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\clientes_doc\BOLLAND\0034_1st%20Iny%20Trapial\piping\c&#243;mputo%20el%20trapial%202.xls" TargetMode="External"/></Relationships>
</file>

<file path=xl/externalLinks/_rels/externalLink5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Y:\Documents%20and%20Settings\jose-h\Mis%20documentos\AA\CONTRATO%20O&amp;M%20YPF\Estudio%20Econ&#243;mico\Tarifa%20WO%20O&amp;M%20%20%20incremental\REE%20EPASA%20TARIFA%20Incremental%20WO%20UNAO%20ene2008%20rev%202%20YPF-EPASA%2019may08%20DTM.xls" TargetMode="External"/></Relationships>
</file>

<file path=xl/externalLinks/_rels/externalLink5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otizaciones\PEREZ%20COMPANC\PLANILLAYPF5645.xls" TargetMode="External"/></Relationships>
</file>

<file path=xl/externalLinks/_rels/externalLink5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oter\ARCHI\UGA%20S%20A\906\PIPING\Computo\BASEDAT.xls" TargetMode="External"/></Relationships>
</file>

<file path=xl/externalLinks/_rels/externalLink5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WINDOWS\TEMP\Mis%20documentos\Econ&#243;micos\Evaluaci&#243;n%20perf_rep-aceler_A.B..xls" TargetMode="External"/></Relationships>
</file>

<file path=xl/externalLinks/_rels/externalLink5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Users\NogueraL\AppData\Roaming\Microsoft\Excel\OXYPOARG_R_Service_Order_Contract_Details%20(cancel)%20(version%201).xls" TargetMode="External"/></Relationships>
</file>

<file path=xl/externalLinks/_rels/externalLink5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NogueraL\AppData\Roaming\Microsoft\Excel\OXYPOARG_R_Service_Order_Contract_Details%20(cancel)%20(version%201).xls" TargetMode="External"/></Relationships>
</file>

<file path=xl/externalLinks/_rels/externalLink5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CONTROL%20PRESUPUESTARIO\2009\10%20-%20OCTUBRE\Explicaciones\Provisi&#243;n%20Mant.Junio-Julio%202009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DOCUME~1\rguevara\LOCALS~1\Temp\notes8DDD21\CE1134.XLS" TargetMode="External"/></Relationships>
</file>

<file path=xl/externalLinks/_rels/externalLink6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CONTROL%20PRESUPUESTARIO\2009\10%20-%20OCTUBRE\Explicaciones\Provisi&#243;n%20O&amp;M%20-%20Paro.xls" TargetMode="External"/></Relationships>
</file>

<file path=xl/externalLinks/_rels/externalLink6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CONTROL%20PRESUPUESTARIO\2009\10%20-%20OCTUBRE\Explicaciones\Provisi&#243;n%20Ingenier&#237;a%20Extracci&#243;n%20Junio%20Rev1.xls" TargetMode="External"/></Relationships>
</file>

<file path=xl/externalLinks/_rels/externalLink6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gomegabd\My%20Documents\Maria%20Ines\REPORTES\PP%2028\01%20Pulling%20PP%2028%20(11-05-04)\RP%20PP28%20(11-05-04).xls" TargetMode="External"/></Relationships>
</file>

<file path=xl/externalLinks/_rels/externalLink6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Documents%20and%20Settings\svera\Local%20Settings\Temporary%20Internet%20Files\Content.Outlook\RTB1BOIN\EQUIPOS\Cinco%20Saltos\PRo.x-1\Programa\Coversion%20Programas%20Finales%20Ce\CE23.XLS" TargetMode="External"/></Relationships>
</file>

<file path=xl/externalLinks/_rels/externalLink6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aqnbua-dc\respaldo$\Documents%20and%20Settings\Victoria.Maes\Configuraci&#243;n%20local\Archivos%20temporales%20de%20Internet\OLK88\RFI_6041%20(2).xls" TargetMode="External"/></Relationships>
</file>

<file path=xl/externalLinks/_rels/externalLink6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selizon\AppData\Local\Temp\Temp9_Archivos%20adjuntos%20comprimidos%20de%20WinZip%20(2).zip\Planilla%20Certificaci&#243;n%20Enero%202016-Catriel-Zona%20I%20II%20y%20VAM-.xlsm" TargetMode="External"/></Relationships>
</file>

<file path=xl/externalLinks/_rels/externalLink6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selizon\AppData\Local\Temp\Temp12_Archivos%20adjuntos%20comprimidos%20de%20WinZip%20(2).zip\Planilla%20Certificaci&#243;n%20Abril%202016-Catriel-Zona%20I%20II%20y%20VAM.xlsm" TargetMode="External"/></Relationships>
</file>

<file path=xl/externalLinks/_rels/externalLink6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mhuench\Configuraci&#243;n%20local\Temp\Copia%20de%20NUEVO%20ANEXO%20III%20V7%2049_%20AJ_CCT%2053-6346-12%20mh.xls" TargetMode="External"/></Relationships>
</file>

<file path=xl/externalLinks/_rels/externalLink6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WINDOWS\TEMP\Mis%20documentos\Econ&#243;micos\Evaluaci&#243;n%20perf_rep-aceler(3).xls" TargetMode="External"/></Relationships>
</file>

<file path=xl/externalLinks/_rels/externalLink6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Pbidart\Mis%20documentos\Pamela\Banco%20Santander\Cheques\Estadisticas%20Cheques%20y%20Dctos.Valorados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QN_FS01\VOL1\NEUQUEN\Contabilidad\Budget\1999\Definitivo\BUDGET%201999%20(Definitivo%2015-3-99).xls" TargetMode="External"/></Relationships>
</file>

<file path=xl/externalLinks/_rels/externalLink7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AMPA_02\Centrilift\Mis%20documentos\Puesto%20Hern&#225;ndez\Disco%20Q\Ingenieria%20de%20Produccion\Pulling%20-%20Parte%20diario\Pulling-Intervenciones\PULL98.xls" TargetMode="External"/></Relationships>
</file>

<file path=xl/externalLinks/_rels/externalLink7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ecalann.ARGENTINA\Documents\Tarifas%20contratos\Capex%20LN%202022\Actualizaci&#243;n%20de%20Tarifas%20Capex%20LN%20junio%202022.xlsx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Ws102378\C\access\LOYOLA\basic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pcostan\Configuraci&#243;n%20local\Temp\Apertura%20de%20Costos%20Tipo%20PAE%20-%20vfinal%201.0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Sheet2"/>
      <sheetName val="Sheet3"/>
      <sheetName val="Sheet4"/>
      <sheetName val="Sheet5"/>
      <sheetName val="Sheet6"/>
      <sheetName val="Sheet7"/>
      <sheetName val="Sheet8"/>
      <sheetName val="Sheet9"/>
      <sheetName val="Sheet10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grama de trabajo"/>
      <sheetName val="FUERA DE CONVENIO"/>
      <sheetName val="UOCRA"/>
      <sheetName val="ASAN- P. PRIVADO"/>
      <sheetName val="BD_ESCALAS.PETROLERO"/>
      <sheetName val="BD_ADICIONALES.PETROLERO"/>
      <sheetName val="BD_ESCALAS.UOCRA"/>
      <sheetName val="BD_ADICIONALES.FC"/>
      <sheetName val="BD_ZONAS"/>
      <sheetName val="IVA"/>
    </sheetNames>
    <sheetDataSet>
      <sheetData sheetId="0" refreshError="1"/>
      <sheetData sheetId="1">
        <row r="8">
          <cell r="D8">
            <v>43739</v>
          </cell>
        </row>
      </sheetData>
      <sheetData sheetId="2">
        <row r="8">
          <cell r="D8">
            <v>43374</v>
          </cell>
        </row>
        <row r="9">
          <cell r="D9" t="str">
            <v>Zona 2</v>
          </cell>
        </row>
      </sheetData>
      <sheetData sheetId="3"/>
      <sheetData sheetId="4">
        <row r="7">
          <cell r="BA7" t="str">
            <v>PETROLERO CHUBUT (605/10)</v>
          </cell>
          <cell r="BB7" t="str">
            <v>PETROLERO CHUBUT (605/10)</v>
          </cell>
          <cell r="BC7" t="str">
            <v>PETROLERO FASP (643/12)</v>
          </cell>
          <cell r="BD7" t="str">
            <v>PETROLERO FASP (643/12)</v>
          </cell>
          <cell r="BE7" t="str">
            <v>PETROLERO FASP (643/12)</v>
          </cell>
          <cell r="BF7" t="str">
            <v>PETROLERO FASP (643/12)</v>
          </cell>
          <cell r="BG7" t="str">
            <v>PETROLERO FASP (643/12)</v>
          </cell>
          <cell r="BH7" t="str">
            <v>PETROLERO RN, NQN Y LP (644/12)</v>
          </cell>
          <cell r="BI7" t="str">
            <v>PETROLERO RN, NQN Y LP (644/12)</v>
          </cell>
          <cell r="BJ7" t="str">
            <v>PETROLERO RN, NQN Y LP (644/12)</v>
          </cell>
          <cell r="BK7" t="str">
            <v>PETROLERO CHUBUT (605/10)</v>
          </cell>
          <cell r="BL7" t="str">
            <v>PETROLERO CHUBUT (605/10)</v>
          </cell>
          <cell r="BM7" t="str">
            <v>PETROLERO FASP (643/12)</v>
          </cell>
          <cell r="BN7" t="str">
            <v>PETROLERO FASP (643/12)</v>
          </cell>
          <cell r="BO7" t="str">
            <v>PETROLERO FASP (643/12)</v>
          </cell>
          <cell r="BP7" t="str">
            <v>PETROLERO FASP (643/12)</v>
          </cell>
          <cell r="BQ7" t="str">
            <v>PETROLERO FASP (643/12)</v>
          </cell>
          <cell r="BR7" t="str">
            <v>PETROLERO RN, NQN Y LP (644/12)</v>
          </cell>
          <cell r="BS7" t="str">
            <v>PETROLERO RN, NQN Y LP (644/12)</v>
          </cell>
          <cell r="BT7" t="str">
            <v>PETROLERO RN, NQN Y LP (644/12)</v>
          </cell>
          <cell r="BU7" t="str">
            <v>PETROLERO CHUBUT (605/10)</v>
          </cell>
          <cell r="BV7" t="str">
            <v>PETROLERO CHUBUT (605/10)</v>
          </cell>
          <cell r="BW7" t="str">
            <v>PETROLERO FASP (643/12)</v>
          </cell>
          <cell r="BX7" t="str">
            <v>PETROLERO FASP (643/12)</v>
          </cell>
          <cell r="BY7" t="str">
            <v>PETROLERO FASP (643/12)</v>
          </cell>
          <cell r="BZ7" t="str">
            <v>PETROLERO FASP (643/12)</v>
          </cell>
          <cell r="CA7" t="str">
            <v>PETROLERO FASP (643/12)</v>
          </cell>
          <cell r="CB7" t="str">
            <v>PETROLERO RN, NQN Y LP (644/12)</v>
          </cell>
          <cell r="CC7" t="str">
            <v>PETROLERO RN, NQN Y LP (644/12)</v>
          </cell>
          <cell r="CD7" t="str">
            <v>PETROLERO RN, NQN Y LP (644/12)</v>
          </cell>
          <cell r="CE7" t="str">
            <v>PETROLERO CHUBUT (605/10)</v>
          </cell>
          <cell r="CF7" t="str">
            <v>PETROLERO CHUBUT (605/10)</v>
          </cell>
          <cell r="CG7" t="str">
            <v>PETROLERO FASP (643/12)</v>
          </cell>
          <cell r="CH7" t="str">
            <v>PETROLERO FASP (643/12)</v>
          </cell>
          <cell r="CI7" t="str">
            <v>PETROLERO FASP (643/12)</v>
          </cell>
          <cell r="CJ7" t="str">
            <v>PETROLERO FASP (643/12)</v>
          </cell>
          <cell r="CK7" t="str">
            <v>PETROLERO FASP (643/12)</v>
          </cell>
          <cell r="CL7" t="str">
            <v>PETROLERO RN, NQN Y LP (644/12)</v>
          </cell>
          <cell r="CM7" t="str">
            <v>PETROLERO RN, NQN Y LP (644/12)</v>
          </cell>
          <cell r="CN7" t="str">
            <v>PETROLERO RN, NQN Y LP (644/12)</v>
          </cell>
        </row>
        <row r="8">
          <cell r="BA8" t="str">
            <v>BASICA</v>
          </cell>
          <cell r="BB8">
            <v>1</v>
          </cell>
          <cell r="BC8" t="str">
            <v>BASICA</v>
          </cell>
          <cell r="BD8">
            <v>3</v>
          </cell>
          <cell r="BE8">
            <v>2</v>
          </cell>
          <cell r="BF8">
            <v>1</v>
          </cell>
          <cell r="BG8" t="str">
            <v>CUENCA AUSTRAL</v>
          </cell>
          <cell r="BH8" t="str">
            <v>BASICA</v>
          </cell>
          <cell r="BI8">
            <v>3</v>
          </cell>
          <cell r="BJ8">
            <v>2</v>
          </cell>
          <cell r="BK8" t="str">
            <v>BASICA</v>
          </cell>
          <cell r="BL8">
            <v>1</v>
          </cell>
          <cell r="BM8" t="str">
            <v>BASICA</v>
          </cell>
          <cell r="BN8">
            <v>3</v>
          </cell>
          <cell r="BO8">
            <v>2</v>
          </cell>
          <cell r="BP8">
            <v>1</v>
          </cell>
          <cell r="BQ8" t="str">
            <v>CUENCA AUSTRAL</v>
          </cell>
          <cell r="BR8" t="str">
            <v>BASICA</v>
          </cell>
          <cell r="BS8">
            <v>3</v>
          </cell>
          <cell r="BT8">
            <v>2</v>
          </cell>
          <cell r="BU8" t="str">
            <v>BASICA</v>
          </cell>
          <cell r="BV8">
            <v>1</v>
          </cell>
          <cell r="BW8" t="str">
            <v>BASICA</v>
          </cell>
          <cell r="BX8">
            <v>3</v>
          </cell>
          <cell r="BY8">
            <v>2</v>
          </cell>
          <cell r="BZ8">
            <v>1</v>
          </cell>
          <cell r="CA8" t="str">
            <v>CUENCA AUSTRAL</v>
          </cell>
          <cell r="CB8" t="str">
            <v>BASICA</v>
          </cell>
          <cell r="CC8">
            <v>3</v>
          </cell>
          <cell r="CD8">
            <v>2</v>
          </cell>
          <cell r="CE8" t="str">
            <v>BASICA</v>
          </cell>
          <cell r="CF8">
            <v>1</v>
          </cell>
          <cell r="CG8" t="str">
            <v>BASICA</v>
          </cell>
          <cell r="CH8">
            <v>3</v>
          </cell>
          <cell r="CI8">
            <v>2</v>
          </cell>
          <cell r="CJ8">
            <v>1</v>
          </cell>
          <cell r="CK8" t="str">
            <v>CUENCA AUSTRAL</v>
          </cell>
          <cell r="CL8" t="str">
            <v>BASICA</v>
          </cell>
          <cell r="CM8">
            <v>3</v>
          </cell>
          <cell r="CN8">
            <v>2</v>
          </cell>
        </row>
        <row r="9">
          <cell r="BH9">
            <v>43862</v>
          </cell>
          <cell r="BI9">
            <v>43862</v>
          </cell>
          <cell r="BJ9">
            <v>43862</v>
          </cell>
          <cell r="BQ9">
            <v>43739</v>
          </cell>
          <cell r="BR9">
            <v>43739</v>
          </cell>
          <cell r="BS9">
            <v>43739</v>
          </cell>
          <cell r="BT9">
            <v>43739</v>
          </cell>
          <cell r="BX9">
            <v>43739</v>
          </cell>
          <cell r="BY9">
            <v>43739</v>
          </cell>
          <cell r="BZ9">
            <v>43739</v>
          </cell>
          <cell r="CA9">
            <v>43862</v>
          </cell>
          <cell r="CB9">
            <v>43862</v>
          </cell>
          <cell r="CC9">
            <v>43862</v>
          </cell>
          <cell r="CD9">
            <v>43862</v>
          </cell>
          <cell r="CE9">
            <v>43862</v>
          </cell>
          <cell r="CF9">
            <v>43862</v>
          </cell>
          <cell r="CG9">
            <v>43862</v>
          </cell>
          <cell r="CH9">
            <v>43862</v>
          </cell>
          <cell r="CI9">
            <v>43862</v>
          </cell>
          <cell r="CJ9">
            <v>43862</v>
          </cell>
        </row>
        <row r="10">
          <cell r="A10" t="str">
            <v>INGRESANTE</v>
          </cell>
          <cell r="B10" t="str">
            <v>D</v>
          </cell>
          <cell r="BH10">
            <v>14439</v>
          </cell>
          <cell r="BI10">
            <v>20503</v>
          </cell>
          <cell r="BJ10">
            <v>23536</v>
          </cell>
          <cell r="BR10">
            <v>13456</v>
          </cell>
          <cell r="BS10">
            <v>19108</v>
          </cell>
          <cell r="BT10">
            <v>21933</v>
          </cell>
          <cell r="BX10">
            <v>13456</v>
          </cell>
          <cell r="BY10">
            <v>19108</v>
          </cell>
          <cell r="BZ10">
            <v>21933</v>
          </cell>
          <cell r="CH10">
            <v>14439</v>
          </cell>
          <cell r="CI10">
            <v>20503</v>
          </cell>
          <cell r="CJ10">
            <v>23536</v>
          </cell>
        </row>
        <row r="11">
          <cell r="A11" t="str">
            <v>INGRESANTE</v>
          </cell>
          <cell r="B11" t="str">
            <v>A</v>
          </cell>
          <cell r="BH11">
            <v>19204</v>
          </cell>
          <cell r="BI11">
            <v>27269</v>
          </cell>
          <cell r="BJ11">
            <v>31303</v>
          </cell>
          <cell r="BR11">
            <v>17896</v>
          </cell>
          <cell r="BS11">
            <v>25414</v>
          </cell>
          <cell r="BT11">
            <v>29171</v>
          </cell>
          <cell r="BX11">
            <v>17896</v>
          </cell>
          <cell r="BY11">
            <v>25414</v>
          </cell>
          <cell r="BZ11">
            <v>29171</v>
          </cell>
          <cell r="CH11">
            <v>19204</v>
          </cell>
          <cell r="CI11">
            <v>27269</v>
          </cell>
          <cell r="CJ11">
            <v>31303</v>
          </cell>
        </row>
        <row r="12">
          <cell r="A12" t="str">
            <v>INGRESANTE</v>
          </cell>
          <cell r="B12" t="str">
            <v>B</v>
          </cell>
          <cell r="BH12">
            <v>17616</v>
          </cell>
          <cell r="BI12">
            <v>25014</v>
          </cell>
          <cell r="BJ12">
            <v>28714</v>
          </cell>
          <cell r="BR12">
            <v>16416</v>
          </cell>
          <cell r="BS12">
            <v>23312</v>
          </cell>
          <cell r="BT12">
            <v>26758</v>
          </cell>
          <cell r="BX12">
            <v>16416</v>
          </cell>
          <cell r="BY12">
            <v>23312</v>
          </cell>
          <cell r="BZ12">
            <v>26758</v>
          </cell>
          <cell r="CH12">
            <v>17616</v>
          </cell>
          <cell r="CI12">
            <v>25014</v>
          </cell>
          <cell r="CJ12">
            <v>28714</v>
          </cell>
        </row>
        <row r="13">
          <cell r="A13" t="str">
            <v>INGRESANTE</v>
          </cell>
          <cell r="B13" t="str">
            <v>Y</v>
          </cell>
          <cell r="BH13">
            <v>15161</v>
          </cell>
          <cell r="BI13">
            <v>21528</v>
          </cell>
          <cell r="BJ13">
            <v>24713</v>
          </cell>
          <cell r="BR13">
            <v>14129</v>
          </cell>
          <cell r="BS13">
            <v>20063</v>
          </cell>
          <cell r="BT13">
            <v>23030</v>
          </cell>
          <cell r="BX13">
            <v>14129</v>
          </cell>
          <cell r="BY13">
            <v>20063</v>
          </cell>
          <cell r="BZ13">
            <v>23030</v>
          </cell>
          <cell r="CH13">
            <v>15161</v>
          </cell>
          <cell r="CI13">
            <v>21528</v>
          </cell>
          <cell r="CJ13">
            <v>24713</v>
          </cell>
        </row>
        <row r="14">
          <cell r="A14" t="str">
            <v>A</v>
          </cell>
          <cell r="B14" t="str">
            <v>D</v>
          </cell>
          <cell r="BH14">
            <v>14731</v>
          </cell>
          <cell r="BI14">
            <v>20918</v>
          </cell>
          <cell r="BJ14">
            <v>24012</v>
          </cell>
          <cell r="BR14">
            <v>13728</v>
          </cell>
          <cell r="BS14">
            <v>19494</v>
          </cell>
          <cell r="BT14">
            <v>22377</v>
          </cell>
          <cell r="BX14">
            <v>13728</v>
          </cell>
          <cell r="BY14">
            <v>19494</v>
          </cell>
          <cell r="BZ14">
            <v>22377</v>
          </cell>
          <cell r="CH14">
            <v>14731</v>
          </cell>
          <cell r="CI14">
            <v>20918</v>
          </cell>
          <cell r="CJ14">
            <v>24012</v>
          </cell>
        </row>
        <row r="15">
          <cell r="A15" t="str">
            <v>A</v>
          </cell>
          <cell r="B15" t="str">
            <v>A</v>
          </cell>
          <cell r="BH15">
            <v>19592</v>
          </cell>
          <cell r="BI15">
            <v>27821</v>
          </cell>
          <cell r="BJ15">
            <v>31936</v>
          </cell>
          <cell r="BR15">
            <v>18258</v>
          </cell>
          <cell r="BS15">
            <v>25927</v>
          </cell>
          <cell r="BT15">
            <v>29761</v>
          </cell>
          <cell r="BX15">
            <v>18258</v>
          </cell>
          <cell r="BY15">
            <v>25927</v>
          </cell>
          <cell r="BZ15">
            <v>29761</v>
          </cell>
          <cell r="CH15">
            <v>19592</v>
          </cell>
          <cell r="CI15">
            <v>27821</v>
          </cell>
          <cell r="CJ15">
            <v>31936</v>
          </cell>
        </row>
        <row r="16">
          <cell r="A16" t="str">
            <v>A</v>
          </cell>
          <cell r="B16" t="str">
            <v>B</v>
          </cell>
          <cell r="BH16">
            <v>17972</v>
          </cell>
          <cell r="BI16">
            <v>25520</v>
          </cell>
          <cell r="BJ16">
            <v>29295</v>
          </cell>
          <cell r="BR16">
            <v>16748</v>
          </cell>
          <cell r="BS16">
            <v>23783</v>
          </cell>
          <cell r="BT16">
            <v>27300</v>
          </cell>
          <cell r="BX16">
            <v>16748</v>
          </cell>
          <cell r="BY16">
            <v>23783</v>
          </cell>
          <cell r="BZ16">
            <v>27300</v>
          </cell>
          <cell r="CH16">
            <v>17972</v>
          </cell>
          <cell r="CI16">
            <v>25520</v>
          </cell>
          <cell r="CJ16">
            <v>29295</v>
          </cell>
        </row>
        <row r="17">
          <cell r="A17" t="str">
            <v>A</v>
          </cell>
          <cell r="B17" t="str">
            <v>Y</v>
          </cell>
          <cell r="BH17">
            <v>15468</v>
          </cell>
          <cell r="BI17">
            <v>21964</v>
          </cell>
          <cell r="BJ17">
            <v>25213</v>
          </cell>
          <cell r="BR17">
            <v>14414</v>
          </cell>
          <cell r="BS17">
            <v>20469</v>
          </cell>
          <cell r="BT17">
            <v>23496</v>
          </cell>
          <cell r="BX17">
            <v>14414</v>
          </cell>
          <cell r="BY17">
            <v>20469</v>
          </cell>
          <cell r="BZ17">
            <v>23496</v>
          </cell>
          <cell r="CH17">
            <v>15468</v>
          </cell>
          <cell r="CI17">
            <v>21964</v>
          </cell>
          <cell r="CJ17">
            <v>25213</v>
          </cell>
        </row>
        <row r="18">
          <cell r="A18" t="str">
            <v>B</v>
          </cell>
          <cell r="B18" t="str">
            <v>D</v>
          </cell>
          <cell r="BH18">
            <v>15039</v>
          </cell>
          <cell r="BI18">
            <v>21355</v>
          </cell>
          <cell r="BJ18">
            <v>24514</v>
          </cell>
          <cell r="BR18">
            <v>14015</v>
          </cell>
          <cell r="BS18">
            <v>19901</v>
          </cell>
          <cell r="BT18">
            <v>22844</v>
          </cell>
          <cell r="BX18">
            <v>14015</v>
          </cell>
          <cell r="BY18">
            <v>19901</v>
          </cell>
          <cell r="BZ18">
            <v>22844</v>
          </cell>
          <cell r="CH18">
            <v>15039</v>
          </cell>
          <cell r="CI18">
            <v>21355</v>
          </cell>
          <cell r="CJ18">
            <v>24514</v>
          </cell>
        </row>
        <row r="19">
          <cell r="A19" t="str">
            <v>B</v>
          </cell>
          <cell r="B19" t="str">
            <v>A</v>
          </cell>
          <cell r="BH19">
            <v>20002</v>
          </cell>
          <cell r="BI19">
            <v>28402</v>
          </cell>
          <cell r="BJ19">
            <v>32604</v>
          </cell>
          <cell r="BR19">
            <v>18640</v>
          </cell>
          <cell r="BS19">
            <v>26468</v>
          </cell>
          <cell r="BT19">
            <v>30383</v>
          </cell>
          <cell r="BX19">
            <v>18640</v>
          </cell>
          <cell r="BY19">
            <v>26468</v>
          </cell>
          <cell r="BZ19">
            <v>30383</v>
          </cell>
          <cell r="CH19">
            <v>20002</v>
          </cell>
          <cell r="CI19">
            <v>28402</v>
          </cell>
          <cell r="CJ19">
            <v>32604</v>
          </cell>
        </row>
        <row r="20">
          <cell r="A20" t="str">
            <v>B</v>
          </cell>
          <cell r="B20" t="str">
            <v>B</v>
          </cell>
          <cell r="BH20">
            <v>18348</v>
          </cell>
          <cell r="BI20">
            <v>26053</v>
          </cell>
          <cell r="BJ20">
            <v>29907</v>
          </cell>
          <cell r="BR20">
            <v>17098</v>
          </cell>
          <cell r="BS20">
            <v>24279</v>
          </cell>
          <cell r="BT20">
            <v>27870</v>
          </cell>
          <cell r="BX20">
            <v>17098</v>
          </cell>
          <cell r="BY20">
            <v>24279</v>
          </cell>
          <cell r="BZ20">
            <v>27870</v>
          </cell>
          <cell r="CH20">
            <v>18348</v>
          </cell>
          <cell r="CI20">
            <v>26053</v>
          </cell>
          <cell r="CJ20">
            <v>29907</v>
          </cell>
        </row>
        <row r="21">
          <cell r="A21" t="str">
            <v>B</v>
          </cell>
          <cell r="B21" t="str">
            <v>Y</v>
          </cell>
          <cell r="BH21">
            <v>15791</v>
          </cell>
          <cell r="BI21">
            <v>22423</v>
          </cell>
          <cell r="BJ21">
            <v>25740</v>
          </cell>
          <cell r="BR21">
            <v>14716</v>
          </cell>
          <cell r="BS21">
            <v>20896</v>
          </cell>
          <cell r="BT21">
            <v>23986</v>
          </cell>
          <cell r="BX21">
            <v>14716</v>
          </cell>
          <cell r="BY21">
            <v>20896</v>
          </cell>
          <cell r="BZ21">
            <v>23986</v>
          </cell>
          <cell r="CH21">
            <v>15791</v>
          </cell>
          <cell r="CI21">
            <v>22423</v>
          </cell>
          <cell r="CJ21">
            <v>25740</v>
          </cell>
        </row>
        <row r="22">
          <cell r="A22" t="str">
            <v>C</v>
          </cell>
          <cell r="B22" t="str">
            <v>D</v>
          </cell>
          <cell r="BH22">
            <v>15364</v>
          </cell>
          <cell r="BI22">
            <v>21817</v>
          </cell>
          <cell r="BJ22">
            <v>25043</v>
          </cell>
          <cell r="BR22">
            <v>14318</v>
          </cell>
          <cell r="BS22">
            <v>20332</v>
          </cell>
          <cell r="BT22">
            <v>23338</v>
          </cell>
          <cell r="BX22">
            <v>14318</v>
          </cell>
          <cell r="BY22">
            <v>20332</v>
          </cell>
          <cell r="BZ22">
            <v>23338</v>
          </cell>
          <cell r="CH22">
            <v>15364</v>
          </cell>
          <cell r="CI22">
            <v>21817</v>
          </cell>
          <cell r="CJ22">
            <v>25043</v>
          </cell>
        </row>
        <row r="23">
          <cell r="A23" t="str">
            <v>C</v>
          </cell>
          <cell r="B23" t="str">
            <v>A</v>
          </cell>
          <cell r="BH23">
            <v>20434</v>
          </cell>
          <cell r="BI23">
            <v>29017</v>
          </cell>
          <cell r="BJ23">
            <v>33307</v>
          </cell>
          <cell r="BR23">
            <v>19043</v>
          </cell>
          <cell r="BS23">
            <v>27042</v>
          </cell>
          <cell r="BT23">
            <v>31040</v>
          </cell>
          <cell r="BX23">
            <v>19043</v>
          </cell>
          <cell r="BY23">
            <v>27042</v>
          </cell>
          <cell r="BZ23">
            <v>31040</v>
          </cell>
          <cell r="CH23">
            <v>20434</v>
          </cell>
          <cell r="CI23">
            <v>29017</v>
          </cell>
          <cell r="CJ23">
            <v>33307</v>
          </cell>
        </row>
        <row r="24">
          <cell r="A24" t="str">
            <v>C</v>
          </cell>
          <cell r="B24" t="str">
            <v>B</v>
          </cell>
          <cell r="BH24">
            <v>18744</v>
          </cell>
          <cell r="BI24">
            <v>26617</v>
          </cell>
          <cell r="BJ24">
            <v>30552</v>
          </cell>
          <cell r="BR24">
            <v>17468</v>
          </cell>
          <cell r="BS24">
            <v>24805</v>
          </cell>
          <cell r="BT24">
            <v>28472</v>
          </cell>
          <cell r="BX24">
            <v>17468</v>
          </cell>
          <cell r="BY24">
            <v>24805</v>
          </cell>
          <cell r="BZ24">
            <v>28472</v>
          </cell>
          <cell r="CH24">
            <v>18744</v>
          </cell>
          <cell r="CI24">
            <v>26617</v>
          </cell>
          <cell r="CJ24">
            <v>30552</v>
          </cell>
        </row>
        <row r="25">
          <cell r="A25" t="str">
            <v>C</v>
          </cell>
          <cell r="B25" t="str">
            <v>Y</v>
          </cell>
          <cell r="BH25">
            <v>16132</v>
          </cell>
          <cell r="BI25">
            <v>22908</v>
          </cell>
          <cell r="BJ25">
            <v>26295</v>
          </cell>
          <cell r="BR25">
            <v>15034</v>
          </cell>
          <cell r="BS25">
            <v>21349</v>
          </cell>
          <cell r="BT25">
            <v>24505</v>
          </cell>
          <cell r="BX25">
            <v>15034</v>
          </cell>
          <cell r="BY25">
            <v>21349</v>
          </cell>
          <cell r="BZ25">
            <v>24505</v>
          </cell>
          <cell r="CH25">
            <v>16132</v>
          </cell>
          <cell r="CI25">
            <v>22908</v>
          </cell>
          <cell r="CJ25">
            <v>26295</v>
          </cell>
        </row>
        <row r="26">
          <cell r="A26" t="str">
            <v>D</v>
          </cell>
          <cell r="B26" t="str">
            <v>D</v>
          </cell>
          <cell r="BH26">
            <v>15785</v>
          </cell>
          <cell r="BI26">
            <v>22415</v>
          </cell>
          <cell r="BJ26">
            <v>25730</v>
          </cell>
          <cell r="BR26">
            <v>14710</v>
          </cell>
          <cell r="BS26">
            <v>20888</v>
          </cell>
          <cell r="BT26">
            <v>23977</v>
          </cell>
          <cell r="BX26">
            <v>14710</v>
          </cell>
          <cell r="BY26">
            <v>20888</v>
          </cell>
          <cell r="BZ26">
            <v>23977</v>
          </cell>
          <cell r="CH26">
            <v>15785</v>
          </cell>
          <cell r="CI26">
            <v>22415</v>
          </cell>
          <cell r="CJ26">
            <v>25730</v>
          </cell>
        </row>
        <row r="27">
          <cell r="A27" t="str">
            <v>D</v>
          </cell>
          <cell r="B27" t="str">
            <v>A</v>
          </cell>
          <cell r="BH27">
            <v>20994</v>
          </cell>
          <cell r="BI27">
            <v>29812</v>
          </cell>
          <cell r="BJ27">
            <v>34221</v>
          </cell>
          <cell r="BR27">
            <v>19564</v>
          </cell>
          <cell r="BS27">
            <v>27781</v>
          </cell>
          <cell r="BT27">
            <v>31889</v>
          </cell>
          <cell r="BX27">
            <v>19564</v>
          </cell>
          <cell r="BY27">
            <v>27781</v>
          </cell>
          <cell r="BZ27">
            <v>31889</v>
          </cell>
          <cell r="CH27">
            <v>20994</v>
          </cell>
          <cell r="CI27">
            <v>29812</v>
          </cell>
          <cell r="CJ27">
            <v>34221</v>
          </cell>
        </row>
        <row r="28">
          <cell r="A28" t="str">
            <v>D</v>
          </cell>
          <cell r="B28" t="str">
            <v>B</v>
          </cell>
          <cell r="BH28">
            <v>19258</v>
          </cell>
          <cell r="BI28">
            <v>27346</v>
          </cell>
          <cell r="BJ28">
            <v>31391</v>
          </cell>
          <cell r="BR28">
            <v>17946</v>
          </cell>
          <cell r="BS28">
            <v>25483</v>
          </cell>
          <cell r="BT28">
            <v>29252</v>
          </cell>
          <cell r="BX28">
            <v>17946</v>
          </cell>
          <cell r="BY28">
            <v>25483</v>
          </cell>
          <cell r="BZ28">
            <v>29252</v>
          </cell>
          <cell r="CH28">
            <v>19258</v>
          </cell>
          <cell r="CI28">
            <v>27346</v>
          </cell>
          <cell r="CJ28">
            <v>31391</v>
          </cell>
        </row>
        <row r="29">
          <cell r="A29" t="str">
            <v>D</v>
          </cell>
          <cell r="B29" t="str">
            <v>Y</v>
          </cell>
          <cell r="BH29">
            <v>16574</v>
          </cell>
          <cell r="BI29">
            <v>23536</v>
          </cell>
          <cell r="BJ29">
            <v>27017</v>
          </cell>
          <cell r="BR29">
            <v>15446</v>
          </cell>
          <cell r="BS29">
            <v>21932</v>
          </cell>
          <cell r="BT29">
            <v>25176</v>
          </cell>
          <cell r="BX29">
            <v>15446</v>
          </cell>
          <cell r="BY29">
            <v>21932</v>
          </cell>
          <cell r="BZ29">
            <v>25176</v>
          </cell>
          <cell r="CH29">
            <v>16574</v>
          </cell>
          <cell r="CI29">
            <v>23536</v>
          </cell>
          <cell r="CJ29">
            <v>27017</v>
          </cell>
        </row>
        <row r="30">
          <cell r="A30" t="str">
            <v>E</v>
          </cell>
          <cell r="B30" t="str">
            <v>D</v>
          </cell>
          <cell r="BH30">
            <v>16180</v>
          </cell>
          <cell r="BI30">
            <v>22976</v>
          </cell>
          <cell r="BJ30">
            <v>26373</v>
          </cell>
          <cell r="BR30">
            <v>15078</v>
          </cell>
          <cell r="BS30">
            <v>21411</v>
          </cell>
          <cell r="BT30">
            <v>24577</v>
          </cell>
          <cell r="BX30">
            <v>15078</v>
          </cell>
          <cell r="BY30">
            <v>21411</v>
          </cell>
          <cell r="BZ30">
            <v>24577</v>
          </cell>
          <cell r="CH30">
            <v>16180</v>
          </cell>
          <cell r="CI30">
            <v>22976</v>
          </cell>
          <cell r="CJ30">
            <v>26373</v>
          </cell>
        </row>
        <row r="31">
          <cell r="A31" t="str">
            <v>E</v>
          </cell>
          <cell r="B31" t="str">
            <v>A</v>
          </cell>
          <cell r="BH31">
            <v>21519</v>
          </cell>
          <cell r="BI31">
            <v>30558</v>
          </cell>
          <cell r="BJ31">
            <v>35076</v>
          </cell>
          <cell r="BR31">
            <v>20054</v>
          </cell>
          <cell r="BS31">
            <v>28477</v>
          </cell>
          <cell r="BT31">
            <v>32687</v>
          </cell>
          <cell r="BX31">
            <v>20054</v>
          </cell>
          <cell r="BY31">
            <v>28477</v>
          </cell>
          <cell r="BZ31">
            <v>32687</v>
          </cell>
          <cell r="CH31">
            <v>21519</v>
          </cell>
          <cell r="CI31">
            <v>30558</v>
          </cell>
          <cell r="CJ31">
            <v>35076</v>
          </cell>
        </row>
        <row r="32">
          <cell r="A32" t="str">
            <v>E</v>
          </cell>
          <cell r="B32" t="str">
            <v>B</v>
          </cell>
          <cell r="BH32">
            <v>19740</v>
          </cell>
          <cell r="BI32">
            <v>28031</v>
          </cell>
          <cell r="BJ32">
            <v>32175</v>
          </cell>
          <cell r="BR32">
            <v>18395</v>
          </cell>
          <cell r="BS32">
            <v>26121</v>
          </cell>
          <cell r="BT32">
            <v>29984</v>
          </cell>
          <cell r="BX32">
            <v>18395</v>
          </cell>
          <cell r="BY32">
            <v>26121</v>
          </cell>
          <cell r="BZ32">
            <v>29984</v>
          </cell>
          <cell r="CH32">
            <v>19740</v>
          </cell>
          <cell r="CI32">
            <v>28031</v>
          </cell>
          <cell r="CJ32">
            <v>32175</v>
          </cell>
        </row>
        <row r="33">
          <cell r="A33" t="str">
            <v>E</v>
          </cell>
          <cell r="B33" t="str">
            <v>Y</v>
          </cell>
          <cell r="BH33">
            <v>16989</v>
          </cell>
          <cell r="BI33">
            <v>24125</v>
          </cell>
          <cell r="BJ33">
            <v>27692</v>
          </cell>
          <cell r="BR33">
            <v>15832</v>
          </cell>
          <cell r="BS33">
            <v>22482</v>
          </cell>
          <cell r="BT33">
            <v>25806</v>
          </cell>
          <cell r="BX33">
            <v>15832</v>
          </cell>
          <cell r="BY33">
            <v>22482</v>
          </cell>
          <cell r="BZ33">
            <v>25806</v>
          </cell>
          <cell r="CH33">
            <v>16989</v>
          </cell>
          <cell r="CI33">
            <v>24125</v>
          </cell>
          <cell r="CJ33">
            <v>27692</v>
          </cell>
        </row>
        <row r="34">
          <cell r="A34" t="str">
            <v>F</v>
          </cell>
          <cell r="B34" t="str">
            <v>D</v>
          </cell>
          <cell r="BH34">
            <v>16647</v>
          </cell>
          <cell r="BI34">
            <v>23639</v>
          </cell>
          <cell r="BJ34">
            <v>27135</v>
          </cell>
          <cell r="BR34">
            <v>15513</v>
          </cell>
          <cell r="BS34">
            <v>22028</v>
          </cell>
          <cell r="BT34">
            <v>25286</v>
          </cell>
          <cell r="BX34">
            <v>15513</v>
          </cell>
          <cell r="BY34">
            <v>22028</v>
          </cell>
          <cell r="BZ34">
            <v>25286</v>
          </cell>
          <cell r="CH34">
            <v>16647</v>
          </cell>
          <cell r="CI34">
            <v>23639</v>
          </cell>
          <cell r="CJ34">
            <v>27135</v>
          </cell>
        </row>
        <row r="35">
          <cell r="A35" t="str">
            <v>F</v>
          </cell>
          <cell r="B35" t="str">
            <v>A</v>
          </cell>
          <cell r="BH35">
            <v>22141</v>
          </cell>
          <cell r="BI35">
            <v>31440</v>
          </cell>
          <cell r="BJ35">
            <v>36090</v>
          </cell>
          <cell r="BR35">
            <v>20632</v>
          </cell>
          <cell r="BS35">
            <v>29297</v>
          </cell>
          <cell r="BT35">
            <v>33630</v>
          </cell>
          <cell r="BX35">
            <v>20632</v>
          </cell>
          <cell r="BY35">
            <v>29297</v>
          </cell>
          <cell r="BZ35">
            <v>33630</v>
          </cell>
          <cell r="CH35">
            <v>22141</v>
          </cell>
          <cell r="CI35">
            <v>31440</v>
          </cell>
          <cell r="CJ35">
            <v>36090</v>
          </cell>
        </row>
        <row r="36">
          <cell r="A36" t="str">
            <v>F</v>
          </cell>
          <cell r="B36" t="str">
            <v>B</v>
          </cell>
          <cell r="BH36">
            <v>20309</v>
          </cell>
          <cell r="BI36">
            <v>28840</v>
          </cell>
          <cell r="BJ36">
            <v>33105</v>
          </cell>
          <cell r="BR36">
            <v>18926</v>
          </cell>
          <cell r="BS36">
            <v>26874</v>
          </cell>
          <cell r="BT36">
            <v>30849</v>
          </cell>
          <cell r="BX36">
            <v>18926</v>
          </cell>
          <cell r="BY36">
            <v>26874</v>
          </cell>
          <cell r="BZ36">
            <v>30849</v>
          </cell>
          <cell r="CH36">
            <v>20309</v>
          </cell>
          <cell r="CI36">
            <v>28840</v>
          </cell>
          <cell r="CJ36">
            <v>33105</v>
          </cell>
        </row>
        <row r="37">
          <cell r="A37" t="str">
            <v>F</v>
          </cell>
          <cell r="B37" t="str">
            <v>Y</v>
          </cell>
          <cell r="BH37">
            <v>17479</v>
          </cell>
          <cell r="BI37">
            <v>24821</v>
          </cell>
          <cell r="BJ37">
            <v>28492</v>
          </cell>
          <cell r="BR37">
            <v>16289</v>
          </cell>
          <cell r="BS37">
            <v>23129</v>
          </cell>
          <cell r="BT37">
            <v>26550</v>
          </cell>
          <cell r="BX37">
            <v>16289</v>
          </cell>
          <cell r="BY37">
            <v>23129</v>
          </cell>
          <cell r="BZ37">
            <v>26550</v>
          </cell>
          <cell r="CH37">
            <v>17479</v>
          </cell>
          <cell r="CI37">
            <v>24821</v>
          </cell>
          <cell r="CJ37">
            <v>28492</v>
          </cell>
        </row>
        <row r="38">
          <cell r="A38" t="str">
            <v>G</v>
          </cell>
          <cell r="B38" t="str">
            <v>D</v>
          </cell>
          <cell r="BH38">
            <v>17294</v>
          </cell>
          <cell r="BI38">
            <v>24557</v>
          </cell>
          <cell r="BJ38">
            <v>28189</v>
          </cell>
          <cell r="BR38">
            <v>16117</v>
          </cell>
          <cell r="BS38">
            <v>22886</v>
          </cell>
          <cell r="BT38">
            <v>26271</v>
          </cell>
          <cell r="BX38">
            <v>16117</v>
          </cell>
          <cell r="BY38">
            <v>22886</v>
          </cell>
          <cell r="BZ38">
            <v>26271</v>
          </cell>
          <cell r="CH38">
            <v>17294</v>
          </cell>
          <cell r="CI38">
            <v>24557</v>
          </cell>
          <cell r="CJ38">
            <v>28189</v>
          </cell>
        </row>
        <row r="39">
          <cell r="A39" t="str">
            <v>G</v>
          </cell>
          <cell r="B39" t="str">
            <v>A</v>
          </cell>
          <cell r="BH39">
            <v>23001</v>
          </cell>
          <cell r="BI39">
            <v>32661</v>
          </cell>
          <cell r="BJ39">
            <v>37491</v>
          </cell>
          <cell r="BR39">
            <v>21436</v>
          </cell>
          <cell r="BS39">
            <v>30438</v>
          </cell>
          <cell r="BT39">
            <v>34940</v>
          </cell>
          <cell r="BX39">
            <v>21436</v>
          </cell>
          <cell r="BY39">
            <v>30438</v>
          </cell>
          <cell r="BZ39">
            <v>34940</v>
          </cell>
          <cell r="CH39">
            <v>23001</v>
          </cell>
          <cell r="CI39">
            <v>32661</v>
          </cell>
          <cell r="CJ39">
            <v>37491</v>
          </cell>
        </row>
        <row r="40">
          <cell r="A40" t="str">
            <v>G</v>
          </cell>
          <cell r="B40" t="str">
            <v>B</v>
          </cell>
          <cell r="BH40">
            <v>21099</v>
          </cell>
          <cell r="BI40">
            <v>29960</v>
          </cell>
          <cell r="BJ40">
            <v>34391</v>
          </cell>
          <cell r="BR40">
            <v>19663</v>
          </cell>
          <cell r="BS40">
            <v>27921</v>
          </cell>
          <cell r="BT40">
            <v>32051</v>
          </cell>
          <cell r="BX40">
            <v>19663</v>
          </cell>
          <cell r="BY40">
            <v>27921</v>
          </cell>
          <cell r="BZ40">
            <v>32051</v>
          </cell>
          <cell r="CH40">
            <v>21099</v>
          </cell>
          <cell r="CI40">
            <v>29960</v>
          </cell>
          <cell r="CJ40">
            <v>34391</v>
          </cell>
        </row>
        <row r="41">
          <cell r="A41" t="str">
            <v>G</v>
          </cell>
          <cell r="B41" t="str">
            <v>Y</v>
          </cell>
          <cell r="BH41">
            <v>18159</v>
          </cell>
          <cell r="BI41">
            <v>25785</v>
          </cell>
          <cell r="BJ41">
            <v>29598</v>
          </cell>
          <cell r="BR41">
            <v>16923</v>
          </cell>
          <cell r="BS41">
            <v>24030</v>
          </cell>
          <cell r="BT41">
            <v>27585</v>
          </cell>
          <cell r="BX41">
            <v>16923</v>
          </cell>
          <cell r="BY41">
            <v>24030</v>
          </cell>
          <cell r="BZ41">
            <v>27585</v>
          </cell>
          <cell r="CH41">
            <v>18159</v>
          </cell>
          <cell r="CI41">
            <v>25785</v>
          </cell>
          <cell r="CJ41">
            <v>29598</v>
          </cell>
        </row>
        <row r="42">
          <cell r="A42" t="str">
            <v>H</v>
          </cell>
          <cell r="B42" t="str">
            <v>D</v>
          </cell>
          <cell r="BH42">
            <v>18008</v>
          </cell>
          <cell r="BI42">
            <v>25571</v>
          </cell>
          <cell r="BJ42">
            <v>29353</v>
          </cell>
          <cell r="BR42">
            <v>16782</v>
          </cell>
          <cell r="BS42">
            <v>23830</v>
          </cell>
          <cell r="BT42">
            <v>27355</v>
          </cell>
          <cell r="BX42">
            <v>16782</v>
          </cell>
          <cell r="BY42">
            <v>23830</v>
          </cell>
          <cell r="BZ42">
            <v>27355</v>
          </cell>
          <cell r="CH42">
            <v>18008</v>
          </cell>
          <cell r="CI42">
            <v>25571</v>
          </cell>
          <cell r="CJ42">
            <v>29353</v>
          </cell>
        </row>
        <row r="43">
          <cell r="A43" t="str">
            <v>H</v>
          </cell>
          <cell r="B43" t="str">
            <v>A</v>
          </cell>
          <cell r="BH43">
            <v>23951</v>
          </cell>
          <cell r="BI43">
            <v>34009</v>
          </cell>
          <cell r="BJ43">
            <v>39039</v>
          </cell>
          <cell r="BR43">
            <v>22320</v>
          </cell>
          <cell r="BS43">
            <v>31694</v>
          </cell>
          <cell r="BT43">
            <v>36382</v>
          </cell>
          <cell r="BX43">
            <v>22320</v>
          </cell>
          <cell r="BY43">
            <v>31694</v>
          </cell>
          <cell r="BZ43">
            <v>36382</v>
          </cell>
          <cell r="CH43">
            <v>23951</v>
          </cell>
          <cell r="CI43">
            <v>34009</v>
          </cell>
          <cell r="CJ43">
            <v>39039</v>
          </cell>
        </row>
        <row r="44">
          <cell r="A44" t="str">
            <v>H</v>
          </cell>
          <cell r="B44" t="str">
            <v>B</v>
          </cell>
          <cell r="BH44">
            <v>21970</v>
          </cell>
          <cell r="BI44">
            <v>31197</v>
          </cell>
          <cell r="BJ44">
            <v>35811</v>
          </cell>
          <cell r="BR44">
            <v>20474</v>
          </cell>
          <cell r="BS44">
            <v>29073</v>
          </cell>
          <cell r="BT44">
            <v>33373</v>
          </cell>
          <cell r="BX44">
            <v>20474</v>
          </cell>
          <cell r="BY44">
            <v>29073</v>
          </cell>
          <cell r="BZ44">
            <v>33373</v>
          </cell>
          <cell r="CH44">
            <v>21970</v>
          </cell>
          <cell r="CI44">
            <v>31197</v>
          </cell>
          <cell r="CJ44">
            <v>35811</v>
          </cell>
        </row>
        <row r="45">
          <cell r="A45" t="str">
            <v>H</v>
          </cell>
          <cell r="B45" t="str">
            <v>Y</v>
          </cell>
          <cell r="BH45">
            <v>18908</v>
          </cell>
          <cell r="BI45">
            <v>26850</v>
          </cell>
          <cell r="BJ45">
            <v>30821</v>
          </cell>
          <cell r="BR45">
            <v>17621</v>
          </cell>
          <cell r="BS45">
            <v>25022</v>
          </cell>
          <cell r="BT45">
            <v>28723</v>
          </cell>
          <cell r="BX45">
            <v>17621</v>
          </cell>
          <cell r="BY45">
            <v>25022</v>
          </cell>
          <cell r="BZ45">
            <v>28723</v>
          </cell>
          <cell r="CH45">
            <v>18908</v>
          </cell>
          <cell r="CI45">
            <v>26850</v>
          </cell>
          <cell r="CJ45">
            <v>30821</v>
          </cell>
        </row>
        <row r="46">
          <cell r="A46" t="str">
            <v>I</v>
          </cell>
          <cell r="B46" t="str">
            <v>D</v>
          </cell>
          <cell r="BH46">
            <v>19014</v>
          </cell>
          <cell r="BI46">
            <v>27000</v>
          </cell>
          <cell r="BJ46">
            <v>30993</v>
          </cell>
          <cell r="BR46">
            <v>17720</v>
          </cell>
          <cell r="BS46">
            <v>25162</v>
          </cell>
          <cell r="BT46">
            <v>28884</v>
          </cell>
          <cell r="BX46">
            <v>17720</v>
          </cell>
          <cell r="BY46">
            <v>25162</v>
          </cell>
          <cell r="BZ46">
            <v>28884</v>
          </cell>
          <cell r="CH46">
            <v>19014</v>
          </cell>
          <cell r="CI46">
            <v>27000</v>
          </cell>
          <cell r="CJ46">
            <v>30993</v>
          </cell>
        </row>
        <row r="47">
          <cell r="A47" t="str">
            <v>I</v>
          </cell>
          <cell r="B47" t="str">
            <v>A</v>
          </cell>
          <cell r="BH47">
            <v>25289</v>
          </cell>
          <cell r="BI47">
            <v>35910</v>
          </cell>
          <cell r="BJ47">
            <v>41221</v>
          </cell>
          <cell r="BR47">
            <v>23568</v>
          </cell>
          <cell r="BS47">
            <v>33465</v>
          </cell>
          <cell r="BT47">
            <v>38416</v>
          </cell>
          <cell r="BX47">
            <v>23568</v>
          </cell>
          <cell r="BY47">
            <v>33465</v>
          </cell>
          <cell r="BZ47">
            <v>38416</v>
          </cell>
          <cell r="CH47">
            <v>25289</v>
          </cell>
          <cell r="CI47">
            <v>35910</v>
          </cell>
          <cell r="CJ47">
            <v>41221</v>
          </cell>
        </row>
        <row r="48">
          <cell r="A48" t="str">
            <v>I</v>
          </cell>
          <cell r="B48" t="str">
            <v>B</v>
          </cell>
          <cell r="BH48">
            <v>23197</v>
          </cell>
          <cell r="BI48">
            <v>32940</v>
          </cell>
          <cell r="BJ48">
            <v>37811</v>
          </cell>
          <cell r="BR48">
            <v>21618</v>
          </cell>
          <cell r="BS48">
            <v>30698</v>
          </cell>
          <cell r="BT48">
            <v>35238</v>
          </cell>
          <cell r="BX48">
            <v>21618</v>
          </cell>
          <cell r="BY48">
            <v>30698</v>
          </cell>
          <cell r="BZ48">
            <v>35238</v>
          </cell>
          <cell r="CH48">
            <v>23197</v>
          </cell>
          <cell r="CI48">
            <v>32940</v>
          </cell>
          <cell r="CJ48">
            <v>37811</v>
          </cell>
        </row>
        <row r="49">
          <cell r="A49" t="str">
            <v>I</v>
          </cell>
          <cell r="B49" t="str">
            <v>Y</v>
          </cell>
          <cell r="BH49">
            <v>19965</v>
          </cell>
          <cell r="BI49">
            <v>28350</v>
          </cell>
          <cell r="BJ49">
            <v>32543</v>
          </cell>
          <cell r="BR49">
            <v>18606</v>
          </cell>
          <cell r="BS49">
            <v>26420</v>
          </cell>
          <cell r="BT49">
            <v>30328</v>
          </cell>
          <cell r="BX49">
            <v>18606</v>
          </cell>
          <cell r="BY49">
            <v>26420</v>
          </cell>
          <cell r="BZ49">
            <v>30328</v>
          </cell>
          <cell r="CH49">
            <v>19965</v>
          </cell>
          <cell r="CI49">
            <v>28350</v>
          </cell>
          <cell r="CJ49">
            <v>32543</v>
          </cell>
        </row>
        <row r="50">
          <cell r="A50" t="str">
            <v>J</v>
          </cell>
          <cell r="B50" t="str">
            <v>D</v>
          </cell>
          <cell r="BH50">
            <v>20442</v>
          </cell>
          <cell r="BI50">
            <v>29028</v>
          </cell>
          <cell r="BJ50">
            <v>33320</v>
          </cell>
          <cell r="BR50">
            <v>19050</v>
          </cell>
          <cell r="BS50">
            <v>27051</v>
          </cell>
          <cell r="BT50">
            <v>31052</v>
          </cell>
          <cell r="BX50">
            <v>19050</v>
          </cell>
          <cell r="BY50">
            <v>27051</v>
          </cell>
          <cell r="BZ50">
            <v>31052</v>
          </cell>
          <cell r="CH50">
            <v>20442</v>
          </cell>
          <cell r="CI50">
            <v>29028</v>
          </cell>
          <cell r="CJ50">
            <v>33320</v>
          </cell>
        </row>
        <row r="51">
          <cell r="A51" t="str">
            <v>J</v>
          </cell>
          <cell r="B51" t="str">
            <v>A</v>
          </cell>
          <cell r="BH51">
            <v>27188</v>
          </cell>
          <cell r="BI51">
            <v>38607</v>
          </cell>
          <cell r="BJ51">
            <v>44316</v>
          </cell>
          <cell r="BR51">
            <v>25337</v>
          </cell>
          <cell r="BS51">
            <v>35978</v>
          </cell>
          <cell r="BT51">
            <v>41299</v>
          </cell>
          <cell r="BX51">
            <v>25337</v>
          </cell>
          <cell r="BY51">
            <v>35978</v>
          </cell>
          <cell r="BZ51">
            <v>41299</v>
          </cell>
          <cell r="CH51">
            <v>27188</v>
          </cell>
          <cell r="CI51">
            <v>38607</v>
          </cell>
          <cell r="CJ51">
            <v>44316</v>
          </cell>
        </row>
        <row r="52">
          <cell r="A52" t="str">
            <v>J</v>
          </cell>
          <cell r="B52" t="str">
            <v>B</v>
          </cell>
          <cell r="BH52">
            <v>24939</v>
          </cell>
          <cell r="BI52">
            <v>35414</v>
          </cell>
          <cell r="BJ52">
            <v>40650</v>
          </cell>
          <cell r="BR52">
            <v>23241</v>
          </cell>
          <cell r="BS52">
            <v>33002</v>
          </cell>
          <cell r="BT52">
            <v>37883</v>
          </cell>
          <cell r="BX52">
            <v>23241</v>
          </cell>
          <cell r="BY52">
            <v>33002</v>
          </cell>
          <cell r="BZ52">
            <v>37883</v>
          </cell>
          <cell r="CH52">
            <v>24939</v>
          </cell>
          <cell r="CI52">
            <v>35414</v>
          </cell>
          <cell r="CJ52">
            <v>40650</v>
          </cell>
        </row>
        <row r="53">
          <cell r="A53" t="str">
            <v>J</v>
          </cell>
          <cell r="B53" t="str">
            <v>Y</v>
          </cell>
          <cell r="BH53">
            <v>21464</v>
          </cell>
          <cell r="BI53">
            <v>30479</v>
          </cell>
          <cell r="BJ53">
            <v>34986</v>
          </cell>
          <cell r="BR53">
            <v>20003</v>
          </cell>
          <cell r="BS53">
            <v>28404</v>
          </cell>
          <cell r="BT53">
            <v>32605</v>
          </cell>
          <cell r="BX53">
            <v>20003</v>
          </cell>
          <cell r="BY53">
            <v>28404</v>
          </cell>
          <cell r="BZ53">
            <v>32605</v>
          </cell>
          <cell r="CH53">
            <v>21464</v>
          </cell>
          <cell r="CI53">
            <v>30479</v>
          </cell>
          <cell r="CJ53">
            <v>34986</v>
          </cell>
        </row>
        <row r="54">
          <cell r="A54" t="str">
            <v>K</v>
          </cell>
          <cell r="B54" t="str">
            <v>D</v>
          </cell>
          <cell r="BH54">
            <v>21686</v>
          </cell>
          <cell r="BI54">
            <v>30794</v>
          </cell>
          <cell r="BJ54">
            <v>35348</v>
          </cell>
          <cell r="BR54">
            <v>20210</v>
          </cell>
          <cell r="BS54">
            <v>28698</v>
          </cell>
          <cell r="BT54">
            <v>32942</v>
          </cell>
          <cell r="BX54">
            <v>20210</v>
          </cell>
          <cell r="BY54">
            <v>28698</v>
          </cell>
          <cell r="BZ54">
            <v>32942</v>
          </cell>
          <cell r="CH54">
            <v>21686</v>
          </cell>
          <cell r="CI54">
            <v>30794</v>
          </cell>
          <cell r="CJ54">
            <v>35348</v>
          </cell>
        </row>
        <row r="55">
          <cell r="A55" t="str">
            <v>K</v>
          </cell>
          <cell r="B55" t="str">
            <v>A</v>
          </cell>
          <cell r="BH55">
            <v>28842</v>
          </cell>
          <cell r="BI55">
            <v>40956</v>
          </cell>
          <cell r="BJ55">
            <v>47013</v>
          </cell>
          <cell r="BR55">
            <v>26879</v>
          </cell>
          <cell r="BS55">
            <v>38168</v>
          </cell>
          <cell r="BT55">
            <v>43813</v>
          </cell>
          <cell r="BX55">
            <v>26879</v>
          </cell>
          <cell r="BY55">
            <v>38168</v>
          </cell>
          <cell r="BZ55">
            <v>43813</v>
          </cell>
          <cell r="CH55">
            <v>28842</v>
          </cell>
          <cell r="CI55">
            <v>40956</v>
          </cell>
          <cell r="CJ55">
            <v>47013</v>
          </cell>
        </row>
        <row r="56">
          <cell r="A56" t="str">
            <v>K</v>
          </cell>
          <cell r="B56" t="str">
            <v>B</v>
          </cell>
          <cell r="BH56">
            <v>26457</v>
          </cell>
          <cell r="BI56">
            <v>37569</v>
          </cell>
          <cell r="BJ56">
            <v>43125</v>
          </cell>
          <cell r="BR56">
            <v>24656</v>
          </cell>
          <cell r="BS56">
            <v>35012</v>
          </cell>
          <cell r="BT56">
            <v>40189</v>
          </cell>
          <cell r="BX56">
            <v>24656</v>
          </cell>
          <cell r="BY56">
            <v>35012</v>
          </cell>
          <cell r="BZ56">
            <v>40189</v>
          </cell>
          <cell r="CH56">
            <v>26457</v>
          </cell>
          <cell r="CI56">
            <v>37569</v>
          </cell>
          <cell r="CJ56">
            <v>43125</v>
          </cell>
        </row>
        <row r="57">
          <cell r="A57" t="str">
            <v>K</v>
          </cell>
          <cell r="B57" t="str">
            <v>Y</v>
          </cell>
          <cell r="BH57">
            <v>22770</v>
          </cell>
          <cell r="BI57">
            <v>32334</v>
          </cell>
          <cell r="BJ57">
            <v>37115</v>
          </cell>
          <cell r="BR57">
            <v>21221</v>
          </cell>
          <cell r="BS57">
            <v>30133</v>
          </cell>
          <cell r="BT57">
            <v>34589</v>
          </cell>
          <cell r="BX57">
            <v>21221</v>
          </cell>
          <cell r="BY57">
            <v>30133</v>
          </cell>
          <cell r="BZ57">
            <v>34589</v>
          </cell>
          <cell r="CH57">
            <v>22770</v>
          </cell>
          <cell r="CI57">
            <v>32334</v>
          </cell>
          <cell r="CJ57">
            <v>37115</v>
          </cell>
        </row>
        <row r="58">
          <cell r="A58" t="str">
            <v>L</v>
          </cell>
          <cell r="B58" t="str">
            <v>D</v>
          </cell>
          <cell r="BH58">
            <v>22897</v>
          </cell>
          <cell r="BI58">
            <v>32514</v>
          </cell>
          <cell r="BJ58">
            <v>37322</v>
          </cell>
          <cell r="BR58">
            <v>21338</v>
          </cell>
          <cell r="BS58">
            <v>30300</v>
          </cell>
          <cell r="BT58">
            <v>34781</v>
          </cell>
          <cell r="BX58">
            <v>21338</v>
          </cell>
          <cell r="BY58">
            <v>30300</v>
          </cell>
          <cell r="BZ58">
            <v>34781</v>
          </cell>
          <cell r="CH58">
            <v>22897</v>
          </cell>
          <cell r="CI58">
            <v>32514</v>
          </cell>
          <cell r="CJ58">
            <v>37322</v>
          </cell>
        </row>
        <row r="59">
          <cell r="A59" t="str">
            <v>L</v>
          </cell>
          <cell r="B59" t="str">
            <v>A</v>
          </cell>
          <cell r="BH59">
            <v>30453</v>
          </cell>
          <cell r="BI59">
            <v>43244</v>
          </cell>
          <cell r="BJ59">
            <v>49638</v>
          </cell>
          <cell r="BR59">
            <v>28380</v>
          </cell>
          <cell r="BS59">
            <v>40299</v>
          </cell>
          <cell r="BT59">
            <v>46259</v>
          </cell>
          <cell r="BX59">
            <v>28380</v>
          </cell>
          <cell r="BY59">
            <v>40299</v>
          </cell>
          <cell r="BZ59">
            <v>46259</v>
          </cell>
          <cell r="CH59">
            <v>30453</v>
          </cell>
          <cell r="CI59">
            <v>43244</v>
          </cell>
          <cell r="CJ59">
            <v>49638</v>
          </cell>
        </row>
        <row r="60">
          <cell r="A60" t="str">
            <v>L</v>
          </cell>
          <cell r="B60" t="str">
            <v>B</v>
          </cell>
          <cell r="BH60">
            <v>27934</v>
          </cell>
          <cell r="BI60">
            <v>39667</v>
          </cell>
          <cell r="BJ60">
            <v>45533</v>
          </cell>
          <cell r="BR60">
            <v>26032</v>
          </cell>
          <cell r="BS60">
            <v>36966</v>
          </cell>
          <cell r="BT60">
            <v>42433</v>
          </cell>
          <cell r="BX60">
            <v>26032</v>
          </cell>
          <cell r="BY60">
            <v>36966</v>
          </cell>
          <cell r="BZ60">
            <v>42433</v>
          </cell>
          <cell r="CH60">
            <v>27934</v>
          </cell>
          <cell r="CI60">
            <v>39667</v>
          </cell>
          <cell r="CJ60">
            <v>45533</v>
          </cell>
        </row>
        <row r="61">
          <cell r="A61" t="str">
            <v>L</v>
          </cell>
          <cell r="B61" t="str">
            <v>Y</v>
          </cell>
          <cell r="BH61">
            <v>24042</v>
          </cell>
          <cell r="BI61">
            <v>34140</v>
          </cell>
          <cell r="BJ61">
            <v>39188</v>
          </cell>
          <cell r="BR61">
            <v>22405</v>
          </cell>
          <cell r="BS61">
            <v>31815</v>
          </cell>
          <cell r="BT61">
            <v>36520</v>
          </cell>
          <cell r="BX61">
            <v>22405</v>
          </cell>
          <cell r="BY61">
            <v>31815</v>
          </cell>
          <cell r="BZ61">
            <v>36520</v>
          </cell>
          <cell r="CH61">
            <v>24042</v>
          </cell>
          <cell r="CI61">
            <v>34140</v>
          </cell>
          <cell r="CJ61">
            <v>39188</v>
          </cell>
        </row>
        <row r="62">
          <cell r="A62" t="str">
            <v>M</v>
          </cell>
          <cell r="B62" t="str">
            <v>D</v>
          </cell>
          <cell r="BH62">
            <v>24033</v>
          </cell>
          <cell r="BI62">
            <v>34127</v>
          </cell>
          <cell r="BJ62">
            <v>39174</v>
          </cell>
          <cell r="BR62">
            <v>22397</v>
          </cell>
          <cell r="BS62">
            <v>31804</v>
          </cell>
          <cell r="BT62">
            <v>36507</v>
          </cell>
          <cell r="BX62">
            <v>22397</v>
          </cell>
          <cell r="BY62">
            <v>31804</v>
          </cell>
          <cell r="BZ62">
            <v>36507</v>
          </cell>
          <cell r="CH62">
            <v>24033</v>
          </cell>
          <cell r="CI62">
            <v>34127</v>
          </cell>
          <cell r="CJ62">
            <v>39174</v>
          </cell>
        </row>
        <row r="63">
          <cell r="A63" t="str">
            <v>M</v>
          </cell>
          <cell r="B63" t="str">
            <v>A</v>
          </cell>
          <cell r="BH63">
            <v>31964</v>
          </cell>
          <cell r="BI63">
            <v>45389</v>
          </cell>
          <cell r="BJ63">
            <v>52101</v>
          </cell>
          <cell r="BR63">
            <v>29788</v>
          </cell>
          <cell r="BS63">
            <v>42299</v>
          </cell>
          <cell r="BT63">
            <v>48554</v>
          </cell>
          <cell r="BX63">
            <v>29788</v>
          </cell>
          <cell r="BY63">
            <v>42299</v>
          </cell>
          <cell r="BZ63">
            <v>48554</v>
          </cell>
          <cell r="CH63">
            <v>31964</v>
          </cell>
          <cell r="CI63">
            <v>45389</v>
          </cell>
          <cell r="CJ63">
            <v>52101</v>
          </cell>
        </row>
        <row r="64">
          <cell r="A64" t="str">
            <v>M</v>
          </cell>
          <cell r="B64" t="str">
            <v>B</v>
          </cell>
          <cell r="BH64">
            <v>29320</v>
          </cell>
          <cell r="BI64">
            <v>41635</v>
          </cell>
          <cell r="BJ64">
            <v>47792</v>
          </cell>
          <cell r="BR64">
            <v>27324</v>
          </cell>
          <cell r="BS64">
            <v>38801</v>
          </cell>
          <cell r="BT64">
            <v>44539</v>
          </cell>
          <cell r="BX64">
            <v>27324</v>
          </cell>
          <cell r="BY64">
            <v>38801</v>
          </cell>
          <cell r="BZ64">
            <v>44539</v>
          </cell>
          <cell r="CH64">
            <v>29320</v>
          </cell>
          <cell r="CI64">
            <v>41635</v>
          </cell>
          <cell r="CJ64">
            <v>47792</v>
          </cell>
        </row>
        <row r="65">
          <cell r="A65" t="str">
            <v>M</v>
          </cell>
          <cell r="B65" t="str">
            <v>Y</v>
          </cell>
          <cell r="BH65">
            <v>25235</v>
          </cell>
          <cell r="BI65">
            <v>35833</v>
          </cell>
          <cell r="BJ65">
            <v>41133</v>
          </cell>
          <cell r="BR65">
            <v>23517</v>
          </cell>
          <cell r="BS65">
            <v>33394</v>
          </cell>
          <cell r="BT65">
            <v>38332</v>
          </cell>
          <cell r="BX65">
            <v>23517</v>
          </cell>
          <cell r="BY65">
            <v>33394</v>
          </cell>
          <cell r="BZ65">
            <v>38332</v>
          </cell>
          <cell r="CH65">
            <v>25235</v>
          </cell>
          <cell r="CI65">
            <v>35833</v>
          </cell>
          <cell r="CJ65">
            <v>41133</v>
          </cell>
        </row>
        <row r="66">
          <cell r="A66" t="str">
            <v>N</v>
          </cell>
          <cell r="B66" t="str">
            <v>D</v>
          </cell>
        </row>
        <row r="67">
          <cell r="A67" t="str">
            <v>N</v>
          </cell>
          <cell r="B67" t="str">
            <v>A</v>
          </cell>
        </row>
        <row r="68">
          <cell r="A68" t="str">
            <v>N</v>
          </cell>
          <cell r="B68" t="str">
            <v>B</v>
          </cell>
        </row>
        <row r="69">
          <cell r="A69" t="str">
            <v>N</v>
          </cell>
          <cell r="B69" t="str">
            <v>Y</v>
          </cell>
        </row>
        <row r="70">
          <cell r="A70" t="str">
            <v>I</v>
          </cell>
          <cell r="B70" t="str">
            <v>D</v>
          </cell>
          <cell r="BH70">
            <v>12152</v>
          </cell>
          <cell r="BI70">
            <v>17256</v>
          </cell>
          <cell r="BJ70">
            <v>19808</v>
          </cell>
          <cell r="BR70">
            <v>11325</v>
          </cell>
          <cell r="BS70">
            <v>16082</v>
          </cell>
          <cell r="BT70">
            <v>18460</v>
          </cell>
          <cell r="BX70">
            <v>11325</v>
          </cell>
          <cell r="BY70">
            <v>16082</v>
          </cell>
          <cell r="BZ70">
            <v>18460</v>
          </cell>
          <cell r="CH70">
            <v>12152</v>
          </cell>
          <cell r="CI70">
            <v>17256</v>
          </cell>
          <cell r="CJ70">
            <v>19808</v>
          </cell>
        </row>
        <row r="71">
          <cell r="A71" t="str">
            <v>I</v>
          </cell>
          <cell r="B71" t="str">
            <v>B</v>
          </cell>
          <cell r="BH71">
            <v>14825</v>
          </cell>
          <cell r="BI71">
            <v>21052</v>
          </cell>
          <cell r="BJ71">
            <v>24166</v>
          </cell>
          <cell r="BR71">
            <v>13817</v>
          </cell>
          <cell r="BS71">
            <v>19620</v>
          </cell>
          <cell r="BT71">
            <v>22521</v>
          </cell>
          <cell r="BX71">
            <v>13817</v>
          </cell>
          <cell r="BY71">
            <v>19620</v>
          </cell>
          <cell r="BZ71">
            <v>22521</v>
          </cell>
          <cell r="CH71">
            <v>14825</v>
          </cell>
          <cell r="CI71">
            <v>21052</v>
          </cell>
          <cell r="CJ71">
            <v>24166</v>
          </cell>
        </row>
        <row r="72">
          <cell r="A72" t="str">
            <v>I</v>
          </cell>
          <cell r="B72" t="str">
            <v>A-S</v>
          </cell>
          <cell r="BH72">
            <v>16162</v>
          </cell>
          <cell r="BI72">
            <v>22950</v>
          </cell>
          <cell r="BJ72">
            <v>26345</v>
          </cell>
          <cell r="BR72">
            <v>15062</v>
          </cell>
          <cell r="BS72">
            <v>21389</v>
          </cell>
          <cell r="BT72">
            <v>24552</v>
          </cell>
          <cell r="BX72">
            <v>15062</v>
          </cell>
          <cell r="BY72">
            <v>21389</v>
          </cell>
          <cell r="BZ72">
            <v>24552</v>
          </cell>
          <cell r="CH72">
            <v>16162</v>
          </cell>
          <cell r="CI72">
            <v>22950</v>
          </cell>
          <cell r="CJ72">
            <v>26345</v>
          </cell>
        </row>
        <row r="73">
          <cell r="A73" t="str">
            <v>II</v>
          </cell>
          <cell r="B73" t="str">
            <v>D</v>
          </cell>
          <cell r="BH73">
            <v>12616</v>
          </cell>
          <cell r="BI73">
            <v>17915</v>
          </cell>
          <cell r="BJ73">
            <v>20564</v>
          </cell>
          <cell r="BR73">
            <v>11757</v>
          </cell>
          <cell r="BS73">
            <v>16695</v>
          </cell>
          <cell r="BT73">
            <v>19164</v>
          </cell>
          <cell r="BX73">
            <v>11757</v>
          </cell>
          <cell r="BY73">
            <v>16695</v>
          </cell>
          <cell r="BZ73">
            <v>19164</v>
          </cell>
          <cell r="CH73">
            <v>12616</v>
          </cell>
          <cell r="CI73">
            <v>17915</v>
          </cell>
          <cell r="CJ73">
            <v>20564</v>
          </cell>
        </row>
        <row r="74">
          <cell r="A74" t="str">
            <v>II</v>
          </cell>
          <cell r="B74" t="str">
            <v>B</v>
          </cell>
          <cell r="BH74">
            <v>15392</v>
          </cell>
          <cell r="BI74">
            <v>21856</v>
          </cell>
          <cell r="BJ74">
            <v>25088</v>
          </cell>
          <cell r="BR74">
            <v>14344</v>
          </cell>
          <cell r="BS74">
            <v>20368</v>
          </cell>
          <cell r="BT74">
            <v>23380</v>
          </cell>
          <cell r="BX74">
            <v>14344</v>
          </cell>
          <cell r="BY74">
            <v>20368</v>
          </cell>
          <cell r="BZ74">
            <v>23380</v>
          </cell>
          <cell r="CH74">
            <v>15392</v>
          </cell>
          <cell r="CI74">
            <v>21856</v>
          </cell>
          <cell r="CJ74">
            <v>25088</v>
          </cell>
        </row>
        <row r="75">
          <cell r="A75" t="str">
            <v>II</v>
          </cell>
          <cell r="B75" t="str">
            <v>A-S</v>
          </cell>
          <cell r="BH75">
            <v>16779</v>
          </cell>
          <cell r="BI75">
            <v>23827</v>
          </cell>
          <cell r="BJ75">
            <v>27350</v>
          </cell>
          <cell r="BR75">
            <v>15637</v>
          </cell>
          <cell r="BS75">
            <v>22204</v>
          </cell>
          <cell r="BT75">
            <v>25488</v>
          </cell>
          <cell r="BX75">
            <v>15637</v>
          </cell>
          <cell r="BY75">
            <v>22204</v>
          </cell>
          <cell r="BZ75">
            <v>25488</v>
          </cell>
          <cell r="CH75">
            <v>16779</v>
          </cell>
          <cell r="CI75">
            <v>23827</v>
          </cell>
          <cell r="CJ75">
            <v>27350</v>
          </cell>
        </row>
        <row r="76">
          <cell r="A76" t="str">
            <v>III</v>
          </cell>
          <cell r="B76" t="str">
            <v>D</v>
          </cell>
          <cell r="BH76">
            <v>13142</v>
          </cell>
          <cell r="BI76">
            <v>18662</v>
          </cell>
          <cell r="BJ76">
            <v>21421</v>
          </cell>
          <cell r="BR76">
            <v>12247</v>
          </cell>
          <cell r="BS76">
            <v>17391</v>
          </cell>
          <cell r="BT76">
            <v>19963</v>
          </cell>
          <cell r="BX76">
            <v>12247</v>
          </cell>
          <cell r="BY76">
            <v>17391</v>
          </cell>
          <cell r="BZ76">
            <v>19963</v>
          </cell>
          <cell r="CH76">
            <v>13142</v>
          </cell>
          <cell r="CI76">
            <v>18662</v>
          </cell>
          <cell r="CJ76">
            <v>21421</v>
          </cell>
        </row>
        <row r="77">
          <cell r="A77" t="str">
            <v>III</v>
          </cell>
          <cell r="B77" t="str">
            <v>B</v>
          </cell>
          <cell r="BH77">
            <v>16033</v>
          </cell>
          <cell r="BI77">
            <v>22768</v>
          </cell>
          <cell r="BJ77">
            <v>26134</v>
          </cell>
          <cell r="BR77">
            <v>14941</v>
          </cell>
          <cell r="BS77">
            <v>21217</v>
          </cell>
          <cell r="BT77">
            <v>24355</v>
          </cell>
          <cell r="BX77">
            <v>14941</v>
          </cell>
          <cell r="BY77">
            <v>21217</v>
          </cell>
          <cell r="BZ77">
            <v>24355</v>
          </cell>
          <cell r="CH77">
            <v>16033</v>
          </cell>
          <cell r="CI77">
            <v>22768</v>
          </cell>
          <cell r="CJ77">
            <v>26134</v>
          </cell>
        </row>
        <row r="78">
          <cell r="A78" t="str">
            <v>III</v>
          </cell>
          <cell r="B78" t="str">
            <v>A-S</v>
          </cell>
          <cell r="BH78">
            <v>17479</v>
          </cell>
          <cell r="BI78">
            <v>24820</v>
          </cell>
          <cell r="BJ78">
            <v>28490</v>
          </cell>
          <cell r="BR78">
            <v>16289</v>
          </cell>
          <cell r="BS78">
            <v>23130</v>
          </cell>
          <cell r="BT78">
            <v>26551</v>
          </cell>
          <cell r="BX78">
            <v>16289</v>
          </cell>
          <cell r="BY78">
            <v>23130</v>
          </cell>
          <cell r="BZ78">
            <v>26551</v>
          </cell>
          <cell r="CH78">
            <v>17479</v>
          </cell>
          <cell r="CI78">
            <v>24820</v>
          </cell>
          <cell r="CJ78">
            <v>28490</v>
          </cell>
        </row>
        <row r="79">
          <cell r="A79" t="str">
            <v>IV</v>
          </cell>
          <cell r="B79" t="str">
            <v>D</v>
          </cell>
          <cell r="BH79">
            <v>13784</v>
          </cell>
          <cell r="BI79">
            <v>19573</v>
          </cell>
          <cell r="BJ79">
            <v>22468</v>
          </cell>
          <cell r="BR79">
            <v>12846</v>
          </cell>
          <cell r="BS79">
            <v>18241</v>
          </cell>
          <cell r="BT79">
            <v>20939</v>
          </cell>
          <cell r="BX79">
            <v>12846</v>
          </cell>
          <cell r="BY79">
            <v>18241</v>
          </cell>
          <cell r="BZ79">
            <v>20939</v>
          </cell>
          <cell r="CH79">
            <v>13784</v>
          </cell>
          <cell r="CI79">
            <v>19573</v>
          </cell>
          <cell r="CJ79">
            <v>22468</v>
          </cell>
        </row>
        <row r="80">
          <cell r="A80" t="str">
            <v>IV</v>
          </cell>
          <cell r="B80" t="str">
            <v>B</v>
          </cell>
          <cell r="BH80">
            <v>16816</v>
          </cell>
          <cell r="BI80">
            <v>23879</v>
          </cell>
          <cell r="BJ80">
            <v>27411</v>
          </cell>
          <cell r="BR80">
            <v>15672</v>
          </cell>
          <cell r="BS80">
            <v>22254</v>
          </cell>
          <cell r="BT80">
            <v>25546</v>
          </cell>
          <cell r="BX80">
            <v>15672</v>
          </cell>
          <cell r="BY80">
            <v>22254</v>
          </cell>
          <cell r="BZ80">
            <v>25546</v>
          </cell>
          <cell r="CH80">
            <v>16816</v>
          </cell>
          <cell r="CI80">
            <v>23879</v>
          </cell>
          <cell r="CJ80">
            <v>27411</v>
          </cell>
        </row>
        <row r="81">
          <cell r="A81" t="str">
            <v>IV</v>
          </cell>
          <cell r="B81" t="str">
            <v>A-S</v>
          </cell>
          <cell r="BH81">
            <v>18333</v>
          </cell>
          <cell r="BI81">
            <v>26032</v>
          </cell>
          <cell r="BJ81">
            <v>29882</v>
          </cell>
          <cell r="BR81">
            <v>17085</v>
          </cell>
          <cell r="BS81">
            <v>24261</v>
          </cell>
          <cell r="BT81">
            <v>27849</v>
          </cell>
          <cell r="BX81">
            <v>17085</v>
          </cell>
          <cell r="BY81">
            <v>24261</v>
          </cell>
          <cell r="BZ81">
            <v>27849</v>
          </cell>
          <cell r="CH81">
            <v>18333</v>
          </cell>
          <cell r="CI81">
            <v>26032</v>
          </cell>
          <cell r="CJ81">
            <v>29882</v>
          </cell>
        </row>
        <row r="82">
          <cell r="A82" t="str">
            <v>V</v>
          </cell>
          <cell r="B82" t="str">
            <v>D</v>
          </cell>
          <cell r="BH82">
            <v>14533</v>
          </cell>
          <cell r="BI82">
            <v>20637</v>
          </cell>
          <cell r="BJ82">
            <v>23689</v>
          </cell>
          <cell r="BR82">
            <v>13543</v>
          </cell>
          <cell r="BS82">
            <v>19231</v>
          </cell>
          <cell r="BT82">
            <v>22075</v>
          </cell>
          <cell r="BX82">
            <v>13543</v>
          </cell>
          <cell r="BY82">
            <v>19231</v>
          </cell>
          <cell r="BZ82">
            <v>22075</v>
          </cell>
          <cell r="CH82">
            <v>14533</v>
          </cell>
          <cell r="CI82">
            <v>20637</v>
          </cell>
          <cell r="CJ82">
            <v>23689</v>
          </cell>
        </row>
        <row r="83">
          <cell r="A83" t="str">
            <v>V</v>
          </cell>
          <cell r="B83" t="str">
            <v>B</v>
          </cell>
          <cell r="BH83">
            <v>17730</v>
          </cell>
          <cell r="BI83">
            <v>25177</v>
          </cell>
          <cell r="BJ83">
            <v>28901</v>
          </cell>
          <cell r="BR83">
            <v>16522</v>
          </cell>
          <cell r="BS83">
            <v>23462</v>
          </cell>
          <cell r="BT83">
            <v>26932</v>
          </cell>
          <cell r="BX83">
            <v>16522</v>
          </cell>
          <cell r="BY83">
            <v>23462</v>
          </cell>
          <cell r="BZ83">
            <v>26932</v>
          </cell>
          <cell r="CH83">
            <v>17730</v>
          </cell>
          <cell r="CI83">
            <v>25177</v>
          </cell>
          <cell r="CJ83">
            <v>28901</v>
          </cell>
        </row>
        <row r="84">
          <cell r="A84" t="str">
            <v>V</v>
          </cell>
          <cell r="B84" t="str">
            <v>A-S</v>
          </cell>
          <cell r="BH84">
            <v>19329</v>
          </cell>
          <cell r="BI84">
            <v>27447</v>
          </cell>
          <cell r="BJ84">
            <v>31506</v>
          </cell>
          <cell r="BR84">
            <v>18012</v>
          </cell>
          <cell r="BS84">
            <v>25577</v>
          </cell>
          <cell r="BT84">
            <v>29360</v>
          </cell>
          <cell r="BX84">
            <v>18012</v>
          </cell>
          <cell r="BY84">
            <v>25577</v>
          </cell>
          <cell r="BZ84">
            <v>29360</v>
          </cell>
          <cell r="CH84">
            <v>19329</v>
          </cell>
          <cell r="CI84">
            <v>27447</v>
          </cell>
          <cell r="CJ84">
            <v>31506</v>
          </cell>
        </row>
        <row r="85">
          <cell r="A85" t="str">
            <v>VI</v>
          </cell>
          <cell r="B85" t="str">
            <v>D</v>
          </cell>
          <cell r="BH85">
            <v>15309</v>
          </cell>
          <cell r="BI85">
            <v>21739</v>
          </cell>
          <cell r="BJ85">
            <v>24954</v>
          </cell>
          <cell r="BR85">
            <v>14267</v>
          </cell>
          <cell r="BS85">
            <v>20259</v>
          </cell>
          <cell r="BT85">
            <v>23255</v>
          </cell>
          <cell r="BX85">
            <v>14267</v>
          </cell>
          <cell r="BY85">
            <v>20259</v>
          </cell>
          <cell r="BZ85">
            <v>23255</v>
          </cell>
          <cell r="CH85">
            <v>15309</v>
          </cell>
          <cell r="CI85">
            <v>21739</v>
          </cell>
          <cell r="CJ85">
            <v>24954</v>
          </cell>
        </row>
        <row r="86">
          <cell r="A86" t="str">
            <v>VI</v>
          </cell>
          <cell r="B86" t="str">
            <v>B</v>
          </cell>
          <cell r="BH86">
            <v>18677</v>
          </cell>
          <cell r="BI86">
            <v>26522</v>
          </cell>
          <cell r="BJ86">
            <v>30444</v>
          </cell>
          <cell r="BR86">
            <v>17406</v>
          </cell>
          <cell r="BS86">
            <v>24716</v>
          </cell>
          <cell r="BT86">
            <v>28371</v>
          </cell>
          <cell r="BX86">
            <v>17406</v>
          </cell>
          <cell r="BY86">
            <v>24716</v>
          </cell>
          <cell r="BZ86">
            <v>28371</v>
          </cell>
          <cell r="CH86">
            <v>18677</v>
          </cell>
          <cell r="CI86">
            <v>26522</v>
          </cell>
          <cell r="CJ86">
            <v>30444</v>
          </cell>
        </row>
        <row r="87">
          <cell r="A87" t="str">
            <v>VI</v>
          </cell>
          <cell r="B87" t="str">
            <v>A-S</v>
          </cell>
          <cell r="BH87">
            <v>20361</v>
          </cell>
          <cell r="BI87">
            <v>28913</v>
          </cell>
          <cell r="BJ87">
            <v>33189</v>
          </cell>
          <cell r="BR87">
            <v>18975</v>
          </cell>
          <cell r="BS87">
            <v>26944</v>
          </cell>
          <cell r="BT87">
            <v>30929</v>
          </cell>
          <cell r="BX87">
            <v>18975</v>
          </cell>
          <cell r="BY87">
            <v>26944</v>
          </cell>
          <cell r="BZ87">
            <v>30929</v>
          </cell>
          <cell r="CH87">
            <v>20361</v>
          </cell>
          <cell r="CI87">
            <v>28913</v>
          </cell>
          <cell r="CJ87">
            <v>33189</v>
          </cell>
        </row>
        <row r="88">
          <cell r="A88" t="str">
            <v>VII</v>
          </cell>
          <cell r="B88" t="str">
            <v>D</v>
          </cell>
          <cell r="BH88">
            <v>16710</v>
          </cell>
          <cell r="BI88">
            <v>23728</v>
          </cell>
          <cell r="BJ88">
            <v>27237</v>
          </cell>
          <cell r="BR88">
            <v>15572</v>
          </cell>
          <cell r="BS88">
            <v>22112</v>
          </cell>
          <cell r="BT88">
            <v>25382</v>
          </cell>
          <cell r="BX88">
            <v>15572</v>
          </cell>
          <cell r="BY88">
            <v>22112</v>
          </cell>
          <cell r="BZ88">
            <v>25382</v>
          </cell>
          <cell r="CH88">
            <v>16710</v>
          </cell>
          <cell r="CI88">
            <v>23728</v>
          </cell>
          <cell r="CJ88">
            <v>27237</v>
          </cell>
        </row>
        <row r="89">
          <cell r="A89" t="str">
            <v>VII</v>
          </cell>
          <cell r="B89" t="str">
            <v>B</v>
          </cell>
          <cell r="BH89">
            <v>20386</v>
          </cell>
          <cell r="BI89">
            <v>28948</v>
          </cell>
          <cell r="BJ89">
            <v>33229</v>
          </cell>
          <cell r="BR89">
            <v>18998</v>
          </cell>
          <cell r="BS89">
            <v>26977</v>
          </cell>
          <cell r="BT89">
            <v>30966</v>
          </cell>
          <cell r="BX89">
            <v>18998</v>
          </cell>
          <cell r="BY89">
            <v>26977</v>
          </cell>
          <cell r="BZ89">
            <v>30966</v>
          </cell>
          <cell r="CH89">
            <v>20386</v>
          </cell>
          <cell r="CI89">
            <v>28948</v>
          </cell>
          <cell r="CJ89">
            <v>33229</v>
          </cell>
        </row>
        <row r="90">
          <cell r="A90" t="str">
            <v>VII</v>
          </cell>
          <cell r="B90" t="str">
            <v>A-S</v>
          </cell>
          <cell r="BH90">
            <v>22224</v>
          </cell>
          <cell r="BI90">
            <v>31558</v>
          </cell>
          <cell r="BJ90">
            <v>36225</v>
          </cell>
          <cell r="BR90">
            <v>20711</v>
          </cell>
          <cell r="BS90">
            <v>29409</v>
          </cell>
          <cell r="BT90">
            <v>33758</v>
          </cell>
          <cell r="BX90">
            <v>20711</v>
          </cell>
          <cell r="BY90">
            <v>29409</v>
          </cell>
          <cell r="BZ90">
            <v>33758</v>
          </cell>
          <cell r="CH90">
            <v>22224</v>
          </cell>
          <cell r="CI90">
            <v>31558</v>
          </cell>
          <cell r="CJ90">
            <v>36225</v>
          </cell>
        </row>
        <row r="91">
          <cell r="A91" t="str">
            <v>VIII</v>
          </cell>
          <cell r="B91" t="str">
            <v>D</v>
          </cell>
          <cell r="BH91">
            <v>18343</v>
          </cell>
          <cell r="BI91">
            <v>26047</v>
          </cell>
          <cell r="BJ91">
            <v>29899</v>
          </cell>
          <cell r="BR91">
            <v>17094</v>
          </cell>
          <cell r="BS91">
            <v>24273</v>
          </cell>
          <cell r="BT91">
            <v>27863</v>
          </cell>
          <cell r="BX91">
            <v>17094</v>
          </cell>
          <cell r="BY91">
            <v>24273</v>
          </cell>
          <cell r="BZ91">
            <v>27863</v>
          </cell>
          <cell r="CH91">
            <v>18343</v>
          </cell>
          <cell r="CI91">
            <v>26047</v>
          </cell>
          <cell r="CJ91">
            <v>29899</v>
          </cell>
        </row>
        <row r="92">
          <cell r="A92" t="str">
            <v>VIII</v>
          </cell>
          <cell r="B92" t="str">
            <v>B</v>
          </cell>
          <cell r="BH92">
            <v>22378</v>
          </cell>
          <cell r="BI92">
            <v>31777</v>
          </cell>
          <cell r="BJ92">
            <v>36477</v>
          </cell>
          <cell r="BR92">
            <v>20855</v>
          </cell>
          <cell r="BS92">
            <v>29613</v>
          </cell>
          <cell r="BT92">
            <v>33993</v>
          </cell>
          <cell r="BX92">
            <v>20855</v>
          </cell>
          <cell r="BY92">
            <v>29613</v>
          </cell>
          <cell r="BZ92">
            <v>33993</v>
          </cell>
          <cell r="CH92">
            <v>22378</v>
          </cell>
          <cell r="CI92">
            <v>31777</v>
          </cell>
          <cell r="CJ92">
            <v>36477</v>
          </cell>
        </row>
        <row r="93">
          <cell r="A93" t="str">
            <v>VIII</v>
          </cell>
          <cell r="B93" t="str">
            <v>A-S</v>
          </cell>
          <cell r="BH93">
            <v>24396</v>
          </cell>
          <cell r="BI93">
            <v>34643</v>
          </cell>
          <cell r="BJ93">
            <v>39766</v>
          </cell>
          <cell r="BR93">
            <v>22735</v>
          </cell>
          <cell r="BS93">
            <v>32283</v>
          </cell>
          <cell r="BT93">
            <v>37058</v>
          </cell>
          <cell r="BX93">
            <v>22735</v>
          </cell>
          <cell r="BY93">
            <v>32283</v>
          </cell>
          <cell r="BZ93">
            <v>37058</v>
          </cell>
          <cell r="CH93">
            <v>24396</v>
          </cell>
          <cell r="CI93">
            <v>34643</v>
          </cell>
          <cell r="CJ93">
            <v>39766</v>
          </cell>
        </row>
        <row r="94">
          <cell r="A94" t="str">
            <v>IX</v>
          </cell>
          <cell r="B94" t="str">
            <v>D</v>
          </cell>
          <cell r="BH94">
            <v>20064</v>
          </cell>
          <cell r="BI94">
            <v>28491</v>
          </cell>
          <cell r="BJ94">
            <v>32704</v>
          </cell>
          <cell r="BR94">
            <v>18698</v>
          </cell>
          <cell r="BS94">
            <v>26551</v>
          </cell>
          <cell r="BT94">
            <v>30478</v>
          </cell>
          <cell r="BX94">
            <v>18698</v>
          </cell>
          <cell r="BY94">
            <v>26551</v>
          </cell>
          <cell r="BZ94">
            <v>30478</v>
          </cell>
          <cell r="CH94">
            <v>20064</v>
          </cell>
          <cell r="CI94">
            <v>28491</v>
          </cell>
          <cell r="CJ94">
            <v>32704</v>
          </cell>
        </row>
        <row r="95">
          <cell r="A95" t="str">
            <v>IX</v>
          </cell>
          <cell r="B95" t="str">
            <v>B</v>
          </cell>
          <cell r="BH95">
            <v>24478</v>
          </cell>
          <cell r="BI95">
            <v>34759</v>
          </cell>
          <cell r="BJ95">
            <v>39899</v>
          </cell>
          <cell r="BR95">
            <v>22812</v>
          </cell>
          <cell r="BS95">
            <v>32392</v>
          </cell>
          <cell r="BT95">
            <v>37183</v>
          </cell>
          <cell r="BX95">
            <v>22812</v>
          </cell>
          <cell r="BY95">
            <v>32392</v>
          </cell>
          <cell r="BZ95">
            <v>37183</v>
          </cell>
          <cell r="CH95">
            <v>24478</v>
          </cell>
          <cell r="CI95">
            <v>34759</v>
          </cell>
          <cell r="CJ95">
            <v>39899</v>
          </cell>
        </row>
        <row r="96">
          <cell r="A96" t="str">
            <v>IX</v>
          </cell>
          <cell r="B96" t="str">
            <v>A-S</v>
          </cell>
          <cell r="BH96">
            <v>26685</v>
          </cell>
          <cell r="BI96">
            <v>37893</v>
          </cell>
          <cell r="BJ96">
            <v>43496</v>
          </cell>
          <cell r="BR96">
            <v>24868</v>
          </cell>
          <cell r="BS96">
            <v>35313</v>
          </cell>
          <cell r="BT96">
            <v>40536</v>
          </cell>
          <cell r="BX96">
            <v>24868</v>
          </cell>
          <cell r="BY96">
            <v>35313</v>
          </cell>
          <cell r="BZ96">
            <v>40536</v>
          </cell>
          <cell r="CH96">
            <v>26685</v>
          </cell>
          <cell r="CI96">
            <v>37893</v>
          </cell>
          <cell r="CJ96">
            <v>43496</v>
          </cell>
        </row>
        <row r="97">
          <cell r="A97" t="str">
            <v>X</v>
          </cell>
          <cell r="B97" t="str">
            <v>D</v>
          </cell>
          <cell r="BH97">
            <v>21805</v>
          </cell>
          <cell r="BI97">
            <v>30963</v>
          </cell>
          <cell r="BJ97">
            <v>35542</v>
          </cell>
          <cell r="BR97">
            <v>20321</v>
          </cell>
          <cell r="BS97">
            <v>28856</v>
          </cell>
          <cell r="BT97">
            <v>33123</v>
          </cell>
          <cell r="BX97">
            <v>20321</v>
          </cell>
          <cell r="BY97">
            <v>28856</v>
          </cell>
          <cell r="BZ97">
            <v>33123</v>
          </cell>
          <cell r="CH97">
            <v>21805</v>
          </cell>
          <cell r="CI97">
            <v>30963</v>
          </cell>
          <cell r="CJ97">
            <v>35542</v>
          </cell>
        </row>
        <row r="98">
          <cell r="A98" t="str">
            <v>X</v>
          </cell>
          <cell r="B98" t="str">
            <v>B</v>
          </cell>
          <cell r="BH98">
            <v>26602</v>
          </cell>
          <cell r="BI98">
            <v>37775</v>
          </cell>
          <cell r="BJ98">
            <v>43361</v>
          </cell>
          <cell r="BR98">
            <v>24792</v>
          </cell>
          <cell r="BS98">
            <v>35204</v>
          </cell>
          <cell r="BT98">
            <v>40410</v>
          </cell>
          <cell r="BX98">
            <v>24792</v>
          </cell>
          <cell r="BY98">
            <v>35204</v>
          </cell>
          <cell r="BZ98">
            <v>40410</v>
          </cell>
          <cell r="CH98">
            <v>26602</v>
          </cell>
          <cell r="CI98">
            <v>37775</v>
          </cell>
          <cell r="CJ98">
            <v>43361</v>
          </cell>
        </row>
        <row r="99">
          <cell r="A99" t="str">
            <v>X</v>
          </cell>
          <cell r="B99" t="str">
            <v>A-S</v>
          </cell>
          <cell r="BH99">
            <v>29001</v>
          </cell>
          <cell r="BI99">
            <v>41181</v>
          </cell>
          <cell r="BJ99">
            <v>47271</v>
          </cell>
          <cell r="BR99">
            <v>27027</v>
          </cell>
          <cell r="BS99">
            <v>38378</v>
          </cell>
          <cell r="BT99">
            <v>44054</v>
          </cell>
          <cell r="BX99">
            <v>27027</v>
          </cell>
          <cell r="BY99">
            <v>38378</v>
          </cell>
          <cell r="BZ99">
            <v>44054</v>
          </cell>
          <cell r="CH99">
            <v>29001</v>
          </cell>
          <cell r="CI99">
            <v>41181</v>
          </cell>
          <cell r="CJ99">
            <v>47271</v>
          </cell>
        </row>
        <row r="100">
          <cell r="A100" t="str">
            <v>XI</v>
          </cell>
          <cell r="B100" t="str">
            <v>D</v>
          </cell>
          <cell r="BH100">
            <v>23545</v>
          </cell>
          <cell r="BI100">
            <v>33434</v>
          </cell>
          <cell r="BJ100">
            <v>38378</v>
          </cell>
          <cell r="BR100">
            <v>21942</v>
          </cell>
          <cell r="BS100">
            <v>31158</v>
          </cell>
          <cell r="BT100">
            <v>35765</v>
          </cell>
          <cell r="BX100">
            <v>21942</v>
          </cell>
          <cell r="BY100">
            <v>31158</v>
          </cell>
          <cell r="BZ100">
            <v>35765</v>
          </cell>
          <cell r="CH100">
            <v>23545</v>
          </cell>
          <cell r="CI100">
            <v>33434</v>
          </cell>
          <cell r="CJ100">
            <v>38378</v>
          </cell>
        </row>
        <row r="101">
          <cell r="A101" t="str">
            <v>XI</v>
          </cell>
          <cell r="B101" t="str">
            <v>B</v>
          </cell>
          <cell r="BH101">
            <v>28725</v>
          </cell>
          <cell r="BI101">
            <v>40789</v>
          </cell>
          <cell r="BJ101">
            <v>46821</v>
          </cell>
          <cell r="BR101">
            <v>26769</v>
          </cell>
          <cell r="BS101">
            <v>38013</v>
          </cell>
          <cell r="BT101">
            <v>43633</v>
          </cell>
          <cell r="BX101">
            <v>26769</v>
          </cell>
          <cell r="BY101">
            <v>38013</v>
          </cell>
          <cell r="BZ101">
            <v>43633</v>
          </cell>
          <cell r="CH101">
            <v>28725</v>
          </cell>
          <cell r="CI101">
            <v>40789</v>
          </cell>
          <cell r="CJ101">
            <v>46821</v>
          </cell>
        </row>
        <row r="102">
          <cell r="A102" t="str">
            <v>XI</v>
          </cell>
          <cell r="B102" t="str">
            <v>A-S</v>
          </cell>
          <cell r="BH102">
            <v>31315</v>
          </cell>
          <cell r="BI102">
            <v>44467</v>
          </cell>
          <cell r="BJ102">
            <v>51043</v>
          </cell>
          <cell r="BR102">
            <v>29183</v>
          </cell>
          <cell r="BS102">
            <v>41440</v>
          </cell>
          <cell r="BT102">
            <v>47567</v>
          </cell>
          <cell r="BX102">
            <v>29183</v>
          </cell>
          <cell r="BY102">
            <v>41440</v>
          </cell>
          <cell r="BZ102">
            <v>47567</v>
          </cell>
          <cell r="CH102">
            <v>31315</v>
          </cell>
          <cell r="CI102">
            <v>44467</v>
          </cell>
          <cell r="CJ102">
            <v>51043</v>
          </cell>
        </row>
        <row r="103">
          <cell r="A103" t="str">
            <v>XII</v>
          </cell>
          <cell r="B103" t="str">
            <v>D</v>
          </cell>
          <cell r="BH103">
            <v>25430</v>
          </cell>
          <cell r="BI103">
            <v>36111</v>
          </cell>
          <cell r="BJ103">
            <v>41451</v>
          </cell>
          <cell r="BR103">
            <v>23699</v>
          </cell>
          <cell r="BS103">
            <v>33653</v>
          </cell>
          <cell r="BT103">
            <v>38629</v>
          </cell>
          <cell r="BX103">
            <v>23699</v>
          </cell>
          <cell r="BY103">
            <v>33653</v>
          </cell>
          <cell r="BZ103">
            <v>38629</v>
          </cell>
          <cell r="CH103">
            <v>25430</v>
          </cell>
          <cell r="CI103">
            <v>36111</v>
          </cell>
          <cell r="CJ103">
            <v>41451</v>
          </cell>
        </row>
        <row r="104">
          <cell r="A104" t="str">
            <v>XII</v>
          </cell>
          <cell r="B104" t="str">
            <v>B</v>
          </cell>
          <cell r="BH104">
            <v>31025</v>
          </cell>
          <cell r="BI104">
            <v>44055</v>
          </cell>
          <cell r="BJ104">
            <v>50570</v>
          </cell>
          <cell r="BR104">
            <v>28913</v>
          </cell>
          <cell r="BS104">
            <v>41057</v>
          </cell>
          <cell r="BT104">
            <v>47127</v>
          </cell>
          <cell r="BX104">
            <v>28913</v>
          </cell>
          <cell r="BY104">
            <v>41057</v>
          </cell>
          <cell r="BZ104">
            <v>47127</v>
          </cell>
          <cell r="CH104">
            <v>31025</v>
          </cell>
          <cell r="CI104">
            <v>44055</v>
          </cell>
          <cell r="CJ104">
            <v>50570</v>
          </cell>
        </row>
        <row r="105">
          <cell r="A105" t="str">
            <v>XII</v>
          </cell>
          <cell r="B105" t="str">
            <v>A-S</v>
          </cell>
          <cell r="BH105">
            <v>33822</v>
          </cell>
          <cell r="BI105">
            <v>48028</v>
          </cell>
          <cell r="BJ105">
            <v>55130</v>
          </cell>
          <cell r="BR105">
            <v>31520</v>
          </cell>
          <cell r="BS105">
            <v>44758</v>
          </cell>
          <cell r="BT105">
            <v>51377</v>
          </cell>
          <cell r="BX105">
            <v>31520</v>
          </cell>
          <cell r="BY105">
            <v>44758</v>
          </cell>
          <cell r="BZ105">
            <v>51377</v>
          </cell>
          <cell r="CH105">
            <v>33822</v>
          </cell>
          <cell r="CI105">
            <v>48028</v>
          </cell>
          <cell r="CJ105">
            <v>55130</v>
          </cell>
        </row>
      </sheetData>
      <sheetData sheetId="5">
        <row r="6">
          <cell r="BE6" t="str">
            <v>ASIG. VIANDA COMP. NO REM.</v>
          </cell>
          <cell r="BF6" t="str">
            <v>BONO PAZ SOCIAL</v>
          </cell>
          <cell r="BG6" t="str">
            <v>VIANDA AYUDA ALIMENTARIA</v>
          </cell>
          <cell r="BH6" t="str">
            <v>VIANDA DESAYUNO</v>
          </cell>
          <cell r="BI6" t="str">
            <v>VIANDA MERIENDA</v>
          </cell>
          <cell r="BJ6" t="str">
            <v>VIANDA EXPEDIENTE</v>
          </cell>
          <cell r="BK6" t="str">
            <v>VIANDA ALIMENTACIÓN DIARIA</v>
          </cell>
          <cell r="BL6" t="str">
            <v>Hora de Viaje</v>
          </cell>
          <cell r="BM6" t="str">
            <v>ADIC. ESPERA TRANSPORTE</v>
          </cell>
          <cell r="BN6" t="str">
            <v>Adic. Torre (Título II)</v>
          </cell>
          <cell r="BO6" t="str">
            <v>Adic. Torre (Título III)</v>
          </cell>
          <cell r="BP6" t="str">
            <v>Adic. Torre SPJ</v>
          </cell>
          <cell r="BQ6" t="str">
            <v>ADIC. TRABAJO EN ALTURA</v>
          </cell>
          <cell r="BR6" t="str">
            <v>Adic. Yacimiento/Prod.</v>
          </cell>
          <cell r="BS6" t="str">
            <v>ADIC. DISPONIBILIDAD</v>
          </cell>
          <cell r="BT6" t="str">
            <v>ADIC. ESPECIAL</v>
          </cell>
          <cell r="BU6" t="str">
            <v>ADIC. CHOFER TRANS. PERSONAL</v>
          </cell>
          <cell r="BV6" t="str">
            <v>Antigüedad</v>
          </cell>
          <cell r="BW6" t="str">
            <v>PP - Guardia Pasiva</v>
          </cell>
          <cell r="BX6" t="str">
            <v>PJ - Guardia Pasiva Lunes a Viernes</v>
          </cell>
          <cell r="BY6" t="str">
            <v>PJ - Guardia Pasiva Sábado, Domingo y Feriado</v>
          </cell>
          <cell r="BZ6" t="str">
            <v>Presentismo y Puntualidad</v>
          </cell>
          <cell r="CA6" t="str">
            <v>COMPLEM. PRESENTISMO    (1)</v>
          </cell>
          <cell r="CB6" t="str">
            <v>COMPLEM. PRESENTISMO    (2)</v>
          </cell>
          <cell r="CC6" t="str">
            <v>COMPLEM. PRESENTISMO    (3)</v>
          </cell>
          <cell r="CD6" t="str">
            <v>COMPLEM. PRESENTISMO    (4)</v>
          </cell>
          <cell r="CE6" t="str">
            <v>Suplemento Presentismo</v>
          </cell>
          <cell r="CF6" t="str">
            <v>SUBSIDIO FALLECIMIENTO</v>
          </cell>
          <cell r="CG6" t="str">
            <v>ASIG. VIANDA COMP. NO REM.</v>
          </cell>
          <cell r="CH6" t="str">
            <v>BONO PAZ SOCIAL</v>
          </cell>
          <cell r="CI6" t="str">
            <v>VIANDA AYUDA ALIMENTARIA</v>
          </cell>
          <cell r="CJ6" t="str">
            <v>VIANDA DESAYUNO</v>
          </cell>
          <cell r="CK6" t="str">
            <v>VIANDA MERIENDA</v>
          </cell>
          <cell r="CL6" t="str">
            <v>VIANDA EXPEDIENTE</v>
          </cell>
          <cell r="CM6" t="str">
            <v>VIANDA ALIMENTACIÓN DIARIA</v>
          </cell>
          <cell r="CN6" t="str">
            <v>Hora de Viaje</v>
          </cell>
          <cell r="CO6" t="str">
            <v>ADIC. ESPERA TRANSPORTE</v>
          </cell>
          <cell r="CP6" t="str">
            <v>Adic. Torre (Título II)</v>
          </cell>
          <cell r="CQ6" t="str">
            <v>Adic. Torre (Título III)</v>
          </cell>
          <cell r="CR6" t="str">
            <v>Adic. Torre SPJ</v>
          </cell>
          <cell r="CS6" t="str">
            <v>ADIC. TRABAJO EN ALTURA</v>
          </cell>
          <cell r="CT6" t="str">
            <v>Adic. Yacimiento/Prod.</v>
          </cell>
          <cell r="CU6" t="str">
            <v>ADIC. DISPONIBILIDAD</v>
          </cell>
          <cell r="CV6" t="str">
            <v>ADIC. ESPECIAL</v>
          </cell>
          <cell r="CW6" t="str">
            <v>ADIC. CHOFER TRANS. PERSONAL</v>
          </cell>
          <cell r="CX6" t="str">
            <v>Antigüedad</v>
          </cell>
          <cell r="CY6" t="str">
            <v>PP - Guardia Pasiva</v>
          </cell>
          <cell r="CZ6" t="str">
            <v>PJ - Guardia Pasiva Lunes a Viernes</v>
          </cell>
          <cell r="DA6" t="str">
            <v>PJ - Guardia Pasiva Sábado, Domingo y Feriado</v>
          </cell>
          <cell r="DB6" t="str">
            <v>Presentismo y Puntualidad</v>
          </cell>
          <cell r="DC6" t="str">
            <v>COMPLEM. PRESENTISMO    (1)</v>
          </cell>
          <cell r="DD6" t="str">
            <v>COMPLEM. PRESENTISMO    (2)</v>
          </cell>
          <cell r="DE6" t="str">
            <v>COMPLEM. PRESENTISMO    (3)</v>
          </cell>
          <cell r="DF6" t="str">
            <v>COMPLEM. PRESENTISMO    (4)</v>
          </cell>
          <cell r="DG6" t="str">
            <v>Suplemento Presentismo</v>
          </cell>
          <cell r="DH6" t="str">
            <v>SUBSIDIO FALLECIMIENTO</v>
          </cell>
          <cell r="DI6" t="str">
            <v>ASIG. VIANDA COMP. NO REM.</v>
          </cell>
          <cell r="DJ6" t="str">
            <v>BONO PAZ SOCIAL</v>
          </cell>
          <cell r="DK6" t="str">
            <v>VIANDA AYUDA ALIMENTARIA</v>
          </cell>
          <cell r="DL6" t="str">
            <v>VIANDA DESAYUNO</v>
          </cell>
          <cell r="DM6" t="str">
            <v>VIANDA MERIENDA</v>
          </cell>
          <cell r="DN6" t="str">
            <v>VIANDA EXPEDIENTE</v>
          </cell>
          <cell r="DO6" t="str">
            <v>VIANDA ALIMENTACIÓN DIARIA</v>
          </cell>
          <cell r="DP6" t="str">
            <v>Hora de Viaje</v>
          </cell>
          <cell r="DQ6" t="str">
            <v>ADIC. ESPERA TRANSPORTE</v>
          </cell>
          <cell r="DR6" t="str">
            <v>Adic. Torre (Título II)</v>
          </cell>
          <cell r="DS6" t="str">
            <v>Adic. Torre (Título III)</v>
          </cell>
          <cell r="DT6" t="str">
            <v>Adic. Torre SPJ</v>
          </cell>
          <cell r="DU6" t="str">
            <v>ADIC. TRABAJO EN ALTURA</v>
          </cell>
          <cell r="DV6" t="str">
            <v>Adic. Yacimiento/Prod.</v>
          </cell>
          <cell r="DW6" t="str">
            <v>ADIC. DISPONIBILIDAD</v>
          </cell>
          <cell r="DX6" t="str">
            <v>ADIC. ESPECIAL</v>
          </cell>
          <cell r="DY6" t="str">
            <v>ADIC. CHOFER TRANS. PERSONAL</v>
          </cell>
          <cell r="DZ6" t="str">
            <v>Antigüedad</v>
          </cell>
          <cell r="EA6" t="str">
            <v>PP - Guardia Pasiva</v>
          </cell>
          <cell r="EB6" t="str">
            <v>PJ - Guardia Pasiva Lunes a Viernes</v>
          </cell>
          <cell r="EC6" t="str">
            <v>PJ - Guardia Pasiva Sábado, Domingo y Feriado</v>
          </cell>
          <cell r="ED6" t="str">
            <v>Presentismo y Puntualidad</v>
          </cell>
          <cell r="EE6" t="str">
            <v>COMPLEM. PRESENTISMO    (1)</v>
          </cell>
          <cell r="EF6" t="str">
            <v>COMPLEM. PRESENTISMO    (2)</v>
          </cell>
          <cell r="EG6" t="str">
            <v>COMPLEM. PRESENTISMO    (3)</v>
          </cell>
          <cell r="EH6" t="str">
            <v>COMPLEM. PRESENTISMO    (4)</v>
          </cell>
          <cell r="EI6" t="str">
            <v>Suplemento Presentismo</v>
          </cell>
          <cell r="EJ6" t="str">
            <v>SUBSIDIO FALLECIMIENTO</v>
          </cell>
          <cell r="EK6" t="str">
            <v>ASIG. VIANDA COMP. NO REM.</v>
          </cell>
          <cell r="EL6" t="str">
            <v>BONO PAZ SOCIAL</v>
          </cell>
          <cell r="EM6" t="str">
            <v>VIANDA AYUDA ALIMENTARIA</v>
          </cell>
          <cell r="EN6" t="str">
            <v>VIANDA DESAYUNO</v>
          </cell>
          <cell r="EO6" t="str">
            <v>VIANDA MERIENDA</v>
          </cell>
          <cell r="EP6" t="str">
            <v>VIANDA EXPEDIENTE</v>
          </cell>
          <cell r="EQ6" t="str">
            <v>VIANDA ALIMENTACIÓN DIARIA</v>
          </cell>
          <cell r="ER6" t="str">
            <v>Hora de Viaje</v>
          </cell>
          <cell r="ES6" t="str">
            <v>ADIC. ESPERA TRANSPORTE</v>
          </cell>
          <cell r="ET6" t="str">
            <v>Adic. Torre (Título II)</v>
          </cell>
          <cell r="EU6" t="str">
            <v>Adic. Torre (Título III)</v>
          </cell>
          <cell r="EV6" t="str">
            <v>Adic. Torre SPJ</v>
          </cell>
          <cell r="EW6" t="str">
            <v>ADIC. TRABAJO EN ALTURA</v>
          </cell>
          <cell r="EX6" t="str">
            <v>Adic. Yacimiento/Prod.</v>
          </cell>
          <cell r="EY6" t="str">
            <v>ADIC. DISPONIBILIDAD</v>
          </cell>
          <cell r="EZ6" t="str">
            <v>ADIC. ESPECIAL</v>
          </cell>
          <cell r="FA6" t="str">
            <v>ADIC. CHOFER TRANS. PERSONAL</v>
          </cell>
          <cell r="FB6" t="str">
            <v>Antigüedad</v>
          </cell>
          <cell r="FC6" t="str">
            <v>PP - Guardia Pasiva</v>
          </cell>
          <cell r="FD6" t="str">
            <v>PJ - Guardia Pasiva Lunes a Viernes</v>
          </cell>
          <cell r="FE6" t="str">
            <v>PJ - Guardia Pasiva Sábado, Domingo y Feriado</v>
          </cell>
          <cell r="FF6" t="str">
            <v>Presentismo y Puntualidad</v>
          </cell>
          <cell r="FG6" t="str">
            <v>COMPLEM. PRESENTISMO    (1)</v>
          </cell>
          <cell r="FH6" t="str">
            <v>COMPLEM. PRESENTISMO    (2)</v>
          </cell>
          <cell r="FI6" t="str">
            <v>COMPLEM. PRESENTISMO    (3)</v>
          </cell>
          <cell r="FJ6" t="str">
            <v>COMPLEM. PRESENTISMO    (4)</v>
          </cell>
          <cell r="FK6" t="str">
            <v>Suplemento Presentismo</v>
          </cell>
          <cell r="FL6" t="str">
            <v>SUBSIDIO FALLECIMIENTO</v>
          </cell>
        </row>
        <row r="7">
          <cell r="BE7">
            <v>43525</v>
          </cell>
          <cell r="BF7">
            <v>43525</v>
          </cell>
          <cell r="BG7">
            <v>43525</v>
          </cell>
          <cell r="BH7">
            <v>43525</v>
          </cell>
          <cell r="BI7">
            <v>43525</v>
          </cell>
          <cell r="BJ7">
            <v>43525</v>
          </cell>
          <cell r="BK7">
            <v>43525</v>
          </cell>
          <cell r="BL7">
            <v>43525</v>
          </cell>
          <cell r="BM7">
            <v>43525</v>
          </cell>
          <cell r="BN7">
            <v>43525</v>
          </cell>
          <cell r="BO7">
            <v>43525</v>
          </cell>
          <cell r="BP7">
            <v>43525</v>
          </cell>
          <cell r="BQ7">
            <v>43525</v>
          </cell>
          <cell r="BR7">
            <v>43525</v>
          </cell>
          <cell r="BS7">
            <v>43525</v>
          </cell>
          <cell r="BT7">
            <v>43525</v>
          </cell>
          <cell r="BU7">
            <v>43525</v>
          </cell>
          <cell r="BV7">
            <v>43525</v>
          </cell>
          <cell r="BW7">
            <v>43525</v>
          </cell>
          <cell r="BX7">
            <v>43525</v>
          </cell>
          <cell r="BY7">
            <v>43525</v>
          </cell>
          <cell r="BZ7">
            <v>43525</v>
          </cell>
          <cell r="CA7">
            <v>43525</v>
          </cell>
          <cell r="CB7">
            <v>43525</v>
          </cell>
          <cell r="CC7">
            <v>43525</v>
          </cell>
          <cell r="CD7">
            <v>43525</v>
          </cell>
          <cell r="CE7">
            <v>43525</v>
          </cell>
          <cell r="CF7">
            <v>43525</v>
          </cell>
          <cell r="CG7">
            <v>43617</v>
          </cell>
          <cell r="CH7">
            <v>43617</v>
          </cell>
          <cell r="CI7">
            <v>43617</v>
          </cell>
          <cell r="CJ7">
            <v>43617</v>
          </cell>
          <cell r="CK7">
            <v>43617</v>
          </cell>
          <cell r="CL7">
            <v>43617</v>
          </cell>
          <cell r="CM7">
            <v>43617</v>
          </cell>
          <cell r="CN7">
            <v>43617</v>
          </cell>
          <cell r="CO7">
            <v>43617</v>
          </cell>
          <cell r="CP7">
            <v>43617</v>
          </cell>
          <cell r="CQ7">
            <v>43617</v>
          </cell>
          <cell r="CR7">
            <v>43617</v>
          </cell>
          <cell r="CS7">
            <v>43617</v>
          </cell>
          <cell r="CT7">
            <v>43617</v>
          </cell>
          <cell r="CU7">
            <v>43617</v>
          </cell>
          <cell r="CV7">
            <v>43617</v>
          </cell>
          <cell r="CW7">
            <v>43617</v>
          </cell>
          <cell r="CX7">
            <v>43617</v>
          </cell>
          <cell r="CY7">
            <v>43617</v>
          </cell>
          <cell r="CZ7">
            <v>43617</v>
          </cell>
          <cell r="DA7">
            <v>43617</v>
          </cell>
          <cell r="DB7">
            <v>43617</v>
          </cell>
          <cell r="DC7">
            <v>43617</v>
          </cell>
          <cell r="DD7">
            <v>43617</v>
          </cell>
          <cell r="DE7">
            <v>43617</v>
          </cell>
          <cell r="DF7">
            <v>43617</v>
          </cell>
          <cell r="DG7">
            <v>43617</v>
          </cell>
          <cell r="DH7">
            <v>43617</v>
          </cell>
          <cell r="DI7">
            <v>43739</v>
          </cell>
          <cell r="DJ7">
            <v>43739</v>
          </cell>
          <cell r="DK7">
            <v>43739</v>
          </cell>
          <cell r="DL7">
            <v>43739</v>
          </cell>
          <cell r="DM7">
            <v>43739</v>
          </cell>
          <cell r="DN7">
            <v>43739</v>
          </cell>
          <cell r="DO7">
            <v>43739</v>
          </cell>
          <cell r="DP7">
            <v>43739</v>
          </cell>
          <cell r="DQ7">
            <v>43739</v>
          </cell>
          <cell r="DR7">
            <v>43739</v>
          </cell>
          <cell r="DS7">
            <v>43739</v>
          </cell>
          <cell r="DT7">
            <v>43739</v>
          </cell>
          <cell r="DU7">
            <v>43739</v>
          </cell>
          <cell r="DV7">
            <v>43739</v>
          </cell>
          <cell r="DW7">
            <v>43739</v>
          </cell>
          <cell r="DX7">
            <v>43739</v>
          </cell>
          <cell r="DY7">
            <v>43739</v>
          </cell>
          <cell r="DZ7">
            <v>43739</v>
          </cell>
          <cell r="EA7">
            <v>43739</v>
          </cell>
          <cell r="EB7">
            <v>43739</v>
          </cell>
          <cell r="EC7">
            <v>43739</v>
          </cell>
          <cell r="ED7">
            <v>43739</v>
          </cell>
          <cell r="EE7">
            <v>43739</v>
          </cell>
          <cell r="EF7">
            <v>43739</v>
          </cell>
          <cell r="EG7">
            <v>43739</v>
          </cell>
          <cell r="EH7">
            <v>43739</v>
          </cell>
          <cell r="EI7">
            <v>43739</v>
          </cell>
          <cell r="EJ7">
            <v>43739</v>
          </cell>
          <cell r="EK7">
            <v>43862</v>
          </cell>
          <cell r="EL7">
            <v>43862</v>
          </cell>
          <cell r="EM7">
            <v>43862</v>
          </cell>
          <cell r="EN7">
            <v>43862</v>
          </cell>
          <cell r="EO7">
            <v>43862</v>
          </cell>
          <cell r="EP7">
            <v>43862</v>
          </cell>
          <cell r="EQ7">
            <v>43862</v>
          </cell>
          <cell r="ER7">
            <v>43862</v>
          </cell>
          <cell r="ES7">
            <v>43862</v>
          </cell>
          <cell r="ET7">
            <v>43862</v>
          </cell>
          <cell r="EU7">
            <v>43862</v>
          </cell>
          <cell r="EV7">
            <v>43862</v>
          </cell>
          <cell r="EW7">
            <v>43862</v>
          </cell>
          <cell r="EX7">
            <v>43862</v>
          </cell>
          <cell r="EY7">
            <v>43862</v>
          </cell>
          <cell r="EZ7">
            <v>43862</v>
          </cell>
          <cell r="FA7">
            <v>43862</v>
          </cell>
          <cell r="FB7">
            <v>43862</v>
          </cell>
          <cell r="FC7">
            <v>43862</v>
          </cell>
          <cell r="FD7">
            <v>43862</v>
          </cell>
          <cell r="FE7">
            <v>43862</v>
          </cell>
          <cell r="FF7">
            <v>43862</v>
          </cell>
          <cell r="FG7">
            <v>43862</v>
          </cell>
          <cell r="FH7">
            <v>43862</v>
          </cell>
          <cell r="FI7">
            <v>43862</v>
          </cell>
          <cell r="FJ7">
            <v>43862</v>
          </cell>
          <cell r="FK7">
            <v>43862</v>
          </cell>
          <cell r="FL7">
            <v>43862</v>
          </cell>
        </row>
        <row r="8">
          <cell r="A8" t="str">
            <v>PETROLERO RN, NQN Y LP (644/12)</v>
          </cell>
          <cell r="BE8">
            <v>1846</v>
          </cell>
          <cell r="BF8">
            <v>6214</v>
          </cell>
          <cell r="BG8">
            <v>462</v>
          </cell>
          <cell r="BH8">
            <v>129</v>
          </cell>
          <cell r="BI8">
            <v>129</v>
          </cell>
          <cell r="BJ8">
            <v>462</v>
          </cell>
          <cell r="BK8">
            <v>924</v>
          </cell>
          <cell r="BL8">
            <v>149</v>
          </cell>
          <cell r="BM8" t="str">
            <v>1 Hr Ext + 100%</v>
          </cell>
          <cell r="BN8">
            <v>9939</v>
          </cell>
          <cell r="BO8">
            <v>9939</v>
          </cell>
          <cell r="BR8">
            <v>3481</v>
          </cell>
          <cell r="BS8">
            <v>3481</v>
          </cell>
          <cell r="BT8">
            <v>3481</v>
          </cell>
          <cell r="BU8">
            <v>3481</v>
          </cell>
          <cell r="BV8">
            <v>149</v>
          </cell>
          <cell r="BW8">
            <v>543</v>
          </cell>
          <cell r="BZ8">
            <v>0.06</v>
          </cell>
          <cell r="CA8">
            <v>2121</v>
          </cell>
          <cell r="CB8">
            <v>3180</v>
          </cell>
          <cell r="CC8">
            <v>6357</v>
          </cell>
          <cell r="CD8">
            <v>7420</v>
          </cell>
          <cell r="CE8">
            <v>19078</v>
          </cell>
          <cell r="CF8">
            <v>25759</v>
          </cell>
          <cell r="CG8">
            <v>1846</v>
          </cell>
          <cell r="CH8">
            <v>6835</v>
          </cell>
          <cell r="CI8">
            <v>508</v>
          </cell>
          <cell r="CJ8">
            <v>142</v>
          </cell>
          <cell r="CK8">
            <v>142</v>
          </cell>
          <cell r="CL8">
            <v>508</v>
          </cell>
          <cell r="CM8">
            <v>1016</v>
          </cell>
          <cell r="CN8">
            <v>164</v>
          </cell>
          <cell r="CO8" t="str">
            <v>1 Hr Ext + 100%</v>
          </cell>
          <cell r="CP8">
            <v>10933</v>
          </cell>
          <cell r="CQ8">
            <v>10933</v>
          </cell>
          <cell r="CT8">
            <v>3829</v>
          </cell>
          <cell r="CU8">
            <v>3829</v>
          </cell>
          <cell r="CW8">
            <v>3829</v>
          </cell>
          <cell r="CX8">
            <v>164</v>
          </cell>
          <cell r="CY8">
            <v>597</v>
          </cell>
          <cell r="DB8">
            <v>0.06</v>
          </cell>
          <cell r="DC8">
            <v>2333</v>
          </cell>
          <cell r="DD8">
            <v>3498</v>
          </cell>
          <cell r="DE8">
            <v>6993</v>
          </cell>
          <cell r="DF8">
            <v>8162</v>
          </cell>
          <cell r="DG8">
            <v>20986</v>
          </cell>
          <cell r="DH8">
            <v>28335</v>
          </cell>
          <cell r="DI8">
            <v>1846</v>
          </cell>
          <cell r="DJ8">
            <v>7656</v>
          </cell>
          <cell r="DK8">
            <v>569</v>
          </cell>
          <cell r="DL8">
            <v>159</v>
          </cell>
          <cell r="DM8">
            <v>159</v>
          </cell>
          <cell r="DN8">
            <v>569</v>
          </cell>
          <cell r="DO8">
            <v>1138</v>
          </cell>
          <cell r="DP8">
            <v>184</v>
          </cell>
          <cell r="DQ8" t="str">
            <v>1 HS EXT. + 100%</v>
          </cell>
          <cell r="DR8">
            <v>12245</v>
          </cell>
          <cell r="DS8">
            <v>12245</v>
          </cell>
          <cell r="DV8">
            <v>4289</v>
          </cell>
          <cell r="DW8">
            <v>4289</v>
          </cell>
          <cell r="DY8">
            <v>4289</v>
          </cell>
          <cell r="DZ8">
            <v>184</v>
          </cell>
          <cell r="EA8">
            <v>669</v>
          </cell>
          <cell r="ED8">
            <v>0.06</v>
          </cell>
          <cell r="EE8">
            <v>2613</v>
          </cell>
          <cell r="EF8">
            <v>3918</v>
          </cell>
          <cell r="EG8">
            <v>7832</v>
          </cell>
          <cell r="EH8">
            <v>9141</v>
          </cell>
          <cell r="EI8">
            <v>23504</v>
          </cell>
          <cell r="EJ8">
            <v>31735</v>
          </cell>
          <cell r="EK8">
            <v>1946</v>
          </cell>
          <cell r="EL8">
            <v>8215</v>
          </cell>
          <cell r="EM8">
            <v>611</v>
          </cell>
          <cell r="EN8">
            <v>171</v>
          </cell>
          <cell r="EO8">
            <v>171</v>
          </cell>
          <cell r="EP8">
            <v>611</v>
          </cell>
          <cell r="EQ8">
            <v>1222</v>
          </cell>
          <cell r="ER8">
            <v>197</v>
          </cell>
          <cell r="ES8" t="str">
            <v>1 HS EXT +100%</v>
          </cell>
          <cell r="ET8">
            <v>13139</v>
          </cell>
          <cell r="EU8">
            <v>13139</v>
          </cell>
          <cell r="EX8">
            <v>4602</v>
          </cell>
          <cell r="EY8">
            <v>4602</v>
          </cell>
          <cell r="FA8">
            <v>4602</v>
          </cell>
          <cell r="FB8">
            <v>197</v>
          </cell>
          <cell r="FC8">
            <v>718</v>
          </cell>
          <cell r="FF8">
            <v>0.06</v>
          </cell>
          <cell r="FG8">
            <v>2804</v>
          </cell>
          <cell r="FH8">
            <v>4204</v>
          </cell>
          <cell r="FI8">
            <v>8404</v>
          </cell>
          <cell r="FJ8">
            <v>9809</v>
          </cell>
          <cell r="FK8">
            <v>25221</v>
          </cell>
          <cell r="FL8">
            <v>34053</v>
          </cell>
        </row>
        <row r="9">
          <cell r="A9" t="str">
            <v>PETROLERO FASP (643/12)</v>
          </cell>
          <cell r="BE9">
            <v>1846</v>
          </cell>
          <cell r="BF9">
            <v>6214</v>
          </cell>
          <cell r="BG9">
            <v>462</v>
          </cell>
          <cell r="BH9">
            <v>129</v>
          </cell>
          <cell r="BI9">
            <v>129</v>
          </cell>
          <cell r="BJ9">
            <v>462</v>
          </cell>
          <cell r="BK9">
            <v>924</v>
          </cell>
          <cell r="BL9">
            <v>149</v>
          </cell>
          <cell r="BM9" t="str">
            <v>1 Hr Ext + 100%</v>
          </cell>
          <cell r="BN9">
            <v>9939</v>
          </cell>
          <cell r="BO9">
            <v>9939</v>
          </cell>
          <cell r="BP9">
            <v>0</v>
          </cell>
          <cell r="BQ9">
            <v>3481</v>
          </cell>
          <cell r="BR9">
            <v>3481</v>
          </cell>
          <cell r="BS9">
            <v>3481</v>
          </cell>
          <cell r="BT9">
            <v>3481</v>
          </cell>
          <cell r="BU9">
            <v>3481</v>
          </cell>
          <cell r="BV9">
            <v>149</v>
          </cell>
          <cell r="BW9">
            <v>543</v>
          </cell>
          <cell r="BX9">
            <v>0</v>
          </cell>
          <cell r="BY9">
            <v>0</v>
          </cell>
          <cell r="BZ9">
            <v>0.06</v>
          </cell>
          <cell r="CA9">
            <v>2121</v>
          </cell>
          <cell r="CB9">
            <v>3180</v>
          </cell>
          <cell r="CC9">
            <v>6357</v>
          </cell>
          <cell r="CD9">
            <v>7420</v>
          </cell>
          <cell r="CE9">
            <v>19078</v>
          </cell>
          <cell r="CG9">
            <v>1846</v>
          </cell>
          <cell r="CH9">
            <v>6835</v>
          </cell>
          <cell r="CI9">
            <v>508</v>
          </cell>
          <cell r="CJ9">
            <v>142</v>
          </cell>
          <cell r="CK9">
            <v>142</v>
          </cell>
          <cell r="CL9">
            <v>508</v>
          </cell>
          <cell r="CM9">
            <v>1016</v>
          </cell>
          <cell r="CN9">
            <v>164</v>
          </cell>
          <cell r="CO9" t="str">
            <v>1 Hr Ext + 100%</v>
          </cell>
          <cell r="CP9">
            <v>10933</v>
          </cell>
          <cell r="CQ9">
            <v>10933</v>
          </cell>
          <cell r="CR9">
            <v>0</v>
          </cell>
          <cell r="CS9">
            <v>3829</v>
          </cell>
          <cell r="CT9">
            <v>3829</v>
          </cell>
          <cell r="CU9">
            <v>3829</v>
          </cell>
          <cell r="CV9">
            <v>0</v>
          </cell>
          <cell r="CW9">
            <v>3829</v>
          </cell>
          <cell r="CX9">
            <v>164</v>
          </cell>
          <cell r="CY9">
            <v>597</v>
          </cell>
          <cell r="CZ9">
            <v>0</v>
          </cell>
          <cell r="DA9">
            <v>0</v>
          </cell>
          <cell r="DB9">
            <v>0.06</v>
          </cell>
          <cell r="DC9">
            <v>2333</v>
          </cell>
          <cell r="DD9">
            <v>3498</v>
          </cell>
          <cell r="DE9">
            <v>6993</v>
          </cell>
          <cell r="DF9">
            <v>8162</v>
          </cell>
          <cell r="DG9">
            <v>20986</v>
          </cell>
        </row>
        <row r="10">
          <cell r="A10" t="str">
            <v>PETROLERO CHUBUT (605/10)</v>
          </cell>
          <cell r="BE10">
            <v>1846</v>
          </cell>
          <cell r="BF10">
            <v>6214</v>
          </cell>
          <cell r="BG10">
            <v>462</v>
          </cell>
          <cell r="BH10">
            <v>129</v>
          </cell>
          <cell r="BI10">
            <v>129</v>
          </cell>
          <cell r="BJ10">
            <v>462</v>
          </cell>
          <cell r="BK10">
            <v>924</v>
          </cell>
          <cell r="BL10">
            <v>149</v>
          </cell>
          <cell r="BM10" t="str">
            <v>1 Hr Ext + 100%</v>
          </cell>
          <cell r="BN10">
            <v>9939</v>
          </cell>
          <cell r="BO10">
            <v>9939</v>
          </cell>
          <cell r="BP10">
            <v>0</v>
          </cell>
          <cell r="BQ10">
            <v>3481</v>
          </cell>
          <cell r="BR10">
            <v>3481</v>
          </cell>
          <cell r="BS10">
            <v>3481</v>
          </cell>
          <cell r="BT10">
            <v>3481</v>
          </cell>
          <cell r="BU10">
            <v>3481</v>
          </cell>
          <cell r="BV10">
            <v>149</v>
          </cell>
          <cell r="BW10">
            <v>543</v>
          </cell>
          <cell r="BX10">
            <v>0</v>
          </cell>
          <cell r="BY10">
            <v>0</v>
          </cell>
          <cell r="BZ10">
            <v>0.06</v>
          </cell>
          <cell r="CA10">
            <v>2121</v>
          </cell>
          <cell r="CB10">
            <v>3180</v>
          </cell>
          <cell r="CC10">
            <v>6357</v>
          </cell>
          <cell r="CD10">
            <v>7420</v>
          </cell>
          <cell r="CE10">
            <v>19078</v>
          </cell>
          <cell r="CF10">
            <v>10305</v>
          </cell>
          <cell r="CG10">
            <v>1846</v>
          </cell>
          <cell r="CH10">
            <v>6835</v>
          </cell>
          <cell r="CI10">
            <v>508</v>
          </cell>
          <cell r="CJ10">
            <v>142</v>
          </cell>
          <cell r="CK10">
            <v>142</v>
          </cell>
          <cell r="CL10">
            <v>508</v>
          </cell>
          <cell r="CM10">
            <v>1016</v>
          </cell>
          <cell r="CN10">
            <v>164</v>
          </cell>
          <cell r="CO10" t="str">
            <v>1 Hr Ext + 100%</v>
          </cell>
          <cell r="CP10">
            <v>10933</v>
          </cell>
          <cell r="CQ10">
            <v>10933</v>
          </cell>
          <cell r="CR10">
            <v>0</v>
          </cell>
          <cell r="CS10">
            <v>3829</v>
          </cell>
          <cell r="CT10">
            <v>3829</v>
          </cell>
          <cell r="CU10">
            <v>3829</v>
          </cell>
          <cell r="CV10">
            <v>0</v>
          </cell>
          <cell r="CW10">
            <v>3829</v>
          </cell>
          <cell r="CX10">
            <v>164</v>
          </cell>
          <cell r="CY10">
            <v>597</v>
          </cell>
          <cell r="CZ10">
            <v>0</v>
          </cell>
          <cell r="DA10">
            <v>0</v>
          </cell>
          <cell r="DB10">
            <v>0.06</v>
          </cell>
          <cell r="DC10">
            <v>2333</v>
          </cell>
          <cell r="DD10">
            <v>3498</v>
          </cell>
          <cell r="DE10">
            <v>6993</v>
          </cell>
          <cell r="DF10">
            <v>8162</v>
          </cell>
          <cell r="DG10">
            <v>20986</v>
          </cell>
          <cell r="DH10">
            <v>11385</v>
          </cell>
        </row>
        <row r="11">
          <cell r="A11" t="str">
            <v>JERARQUICO NQN (637/11)</v>
          </cell>
          <cell r="BE11">
            <v>1846</v>
          </cell>
          <cell r="BF11">
            <v>6221</v>
          </cell>
          <cell r="BG11">
            <v>462</v>
          </cell>
          <cell r="BH11">
            <v>129</v>
          </cell>
          <cell r="BI11">
            <v>129</v>
          </cell>
          <cell r="BJ11">
            <v>462</v>
          </cell>
          <cell r="BK11">
            <v>924</v>
          </cell>
          <cell r="BL11">
            <v>149</v>
          </cell>
          <cell r="BM11">
            <v>398</v>
          </cell>
          <cell r="BP11">
            <v>9939</v>
          </cell>
          <cell r="BQ11">
            <v>0</v>
          </cell>
          <cell r="BR11">
            <v>3481</v>
          </cell>
          <cell r="BS11">
            <v>3481</v>
          </cell>
          <cell r="BT11">
            <v>3481</v>
          </cell>
          <cell r="BV11">
            <v>149</v>
          </cell>
          <cell r="BX11">
            <v>477</v>
          </cell>
          <cell r="BY11">
            <v>740</v>
          </cell>
          <cell r="BZ11">
            <v>2918</v>
          </cell>
          <cell r="CA11">
            <v>2918</v>
          </cell>
          <cell r="CB11">
            <v>2918</v>
          </cell>
          <cell r="CC11">
            <v>2918</v>
          </cell>
          <cell r="CD11">
            <v>2918</v>
          </cell>
          <cell r="CE11">
            <v>11672</v>
          </cell>
          <cell r="CG11">
            <v>1846</v>
          </cell>
          <cell r="CH11">
            <v>6843</v>
          </cell>
          <cell r="CI11">
            <v>508</v>
          </cell>
          <cell r="CJ11">
            <v>142</v>
          </cell>
          <cell r="CK11">
            <v>142</v>
          </cell>
          <cell r="CL11">
            <v>508</v>
          </cell>
          <cell r="CM11">
            <v>1016</v>
          </cell>
          <cell r="CN11">
            <v>164</v>
          </cell>
          <cell r="CO11">
            <v>438</v>
          </cell>
          <cell r="CR11">
            <v>10933</v>
          </cell>
          <cell r="CT11">
            <v>3829</v>
          </cell>
          <cell r="CU11">
            <v>3829</v>
          </cell>
          <cell r="CV11">
            <v>3829</v>
          </cell>
          <cell r="CX11">
            <v>164</v>
          </cell>
          <cell r="CZ11">
            <v>525</v>
          </cell>
          <cell r="DA11">
            <v>814</v>
          </cell>
          <cell r="DB11">
            <v>3210</v>
          </cell>
          <cell r="DC11">
            <v>3210</v>
          </cell>
          <cell r="DD11">
            <v>3210</v>
          </cell>
          <cell r="DE11">
            <v>3210</v>
          </cell>
          <cell r="DF11">
            <v>3210</v>
          </cell>
          <cell r="DG11">
            <v>12840</v>
          </cell>
          <cell r="DI11">
            <v>1846</v>
          </cell>
          <cell r="DJ11">
            <v>7664</v>
          </cell>
          <cell r="DK11">
            <v>569</v>
          </cell>
          <cell r="DL11">
            <v>159</v>
          </cell>
          <cell r="DM11">
            <v>159</v>
          </cell>
          <cell r="DN11">
            <v>569</v>
          </cell>
          <cell r="DO11">
            <v>1138</v>
          </cell>
          <cell r="DP11">
            <v>184</v>
          </cell>
          <cell r="DQ11">
            <v>490</v>
          </cell>
          <cell r="DT11">
            <v>12245</v>
          </cell>
          <cell r="DV11">
            <v>4289</v>
          </cell>
          <cell r="DW11">
            <v>4289</v>
          </cell>
          <cell r="DX11">
            <v>4289</v>
          </cell>
          <cell r="DZ11">
            <v>184</v>
          </cell>
          <cell r="EB11">
            <v>588</v>
          </cell>
          <cell r="EC11">
            <v>912</v>
          </cell>
          <cell r="ED11">
            <v>3595</v>
          </cell>
          <cell r="EK11">
            <v>1846</v>
          </cell>
          <cell r="EL11">
            <v>8224</v>
          </cell>
          <cell r="EM11">
            <v>611</v>
          </cell>
          <cell r="EN11">
            <v>171</v>
          </cell>
          <cell r="EO11">
            <v>171</v>
          </cell>
          <cell r="EP11">
            <v>611</v>
          </cell>
          <cell r="EQ11">
            <v>1222</v>
          </cell>
          <cell r="ER11">
            <v>197</v>
          </cell>
          <cell r="ES11">
            <v>526</v>
          </cell>
          <cell r="EV11">
            <v>13139</v>
          </cell>
          <cell r="EX11">
            <v>4602</v>
          </cell>
          <cell r="EY11">
            <v>4602</v>
          </cell>
          <cell r="EZ11">
            <v>4602</v>
          </cell>
          <cell r="FB11">
            <v>191</v>
          </cell>
          <cell r="FD11">
            <v>631</v>
          </cell>
          <cell r="FE11">
            <v>978</v>
          </cell>
          <cell r="FF11">
            <v>3858</v>
          </cell>
        </row>
        <row r="12">
          <cell r="A12" t="str">
            <v>JERARQUICO CUYO (641/11)</v>
          </cell>
          <cell r="BE12">
            <v>1846</v>
          </cell>
          <cell r="BF12">
            <v>6221</v>
          </cell>
          <cell r="BG12">
            <v>462</v>
          </cell>
          <cell r="BH12">
            <v>129</v>
          </cell>
          <cell r="BI12">
            <v>129</v>
          </cell>
          <cell r="BJ12">
            <v>462</v>
          </cell>
          <cell r="BK12">
            <v>924</v>
          </cell>
          <cell r="BL12">
            <v>149</v>
          </cell>
          <cell r="BP12">
            <v>9939</v>
          </cell>
          <cell r="BR12">
            <v>3481</v>
          </cell>
          <cell r="BS12">
            <v>3481</v>
          </cell>
          <cell r="BV12">
            <v>149</v>
          </cell>
          <cell r="BW12">
            <v>0</v>
          </cell>
          <cell r="BX12">
            <v>477</v>
          </cell>
          <cell r="BY12">
            <v>740</v>
          </cell>
          <cell r="BZ12">
            <v>2918</v>
          </cell>
          <cell r="CA12">
            <v>2918</v>
          </cell>
          <cell r="CB12">
            <v>2918</v>
          </cell>
          <cell r="CC12">
            <v>2918</v>
          </cell>
          <cell r="CD12">
            <v>2918</v>
          </cell>
          <cell r="CE12">
            <v>11672</v>
          </cell>
          <cell r="CG12">
            <v>1846</v>
          </cell>
          <cell r="CH12">
            <v>6843</v>
          </cell>
          <cell r="CI12">
            <v>508</v>
          </cell>
          <cell r="CJ12">
            <v>142</v>
          </cell>
          <cell r="CK12">
            <v>142</v>
          </cell>
          <cell r="CL12">
            <v>508</v>
          </cell>
          <cell r="CM12">
            <v>1016</v>
          </cell>
          <cell r="CN12">
            <v>164</v>
          </cell>
          <cell r="CR12">
            <v>10933</v>
          </cell>
          <cell r="CT12">
            <v>3829</v>
          </cell>
          <cell r="CU12">
            <v>3829</v>
          </cell>
          <cell r="CX12">
            <v>164</v>
          </cell>
          <cell r="CY12">
            <v>0</v>
          </cell>
          <cell r="CZ12">
            <v>525</v>
          </cell>
          <cell r="DA12">
            <v>814</v>
          </cell>
          <cell r="DB12">
            <v>3210</v>
          </cell>
          <cell r="DC12">
            <v>3210</v>
          </cell>
          <cell r="DD12">
            <v>3210</v>
          </cell>
          <cell r="DE12">
            <v>3210</v>
          </cell>
          <cell r="DF12">
            <v>3210</v>
          </cell>
          <cell r="DG12">
            <v>12840</v>
          </cell>
        </row>
        <row r="13">
          <cell r="A13" t="str">
            <v>JERARQUICO PAT. AUSTRAL (611/10)</v>
          </cell>
        </row>
        <row r="14">
          <cell r="A14" t="str">
            <v>JERARQUICO STA Y JUJUY</v>
          </cell>
          <cell r="BE14">
            <v>1846</v>
          </cell>
          <cell r="BF14">
            <v>6214</v>
          </cell>
          <cell r="BG14">
            <v>462</v>
          </cell>
          <cell r="BH14">
            <v>129</v>
          </cell>
          <cell r="BI14">
            <v>129</v>
          </cell>
          <cell r="BJ14">
            <v>462</v>
          </cell>
          <cell r="BK14">
            <v>924</v>
          </cell>
          <cell r="BL14">
            <v>0</v>
          </cell>
          <cell r="BM14">
            <v>0</v>
          </cell>
          <cell r="BP14">
            <v>9939</v>
          </cell>
          <cell r="BR14">
            <v>3481</v>
          </cell>
          <cell r="BV14">
            <v>149</v>
          </cell>
          <cell r="BZ14">
            <v>2918</v>
          </cell>
          <cell r="CA14">
            <v>2918</v>
          </cell>
          <cell r="CB14">
            <v>2918</v>
          </cell>
          <cell r="CC14">
            <v>2918</v>
          </cell>
          <cell r="CD14">
            <v>2918</v>
          </cell>
          <cell r="CE14">
            <v>11672</v>
          </cell>
          <cell r="CG14">
            <v>1846</v>
          </cell>
          <cell r="CH14">
            <v>6835</v>
          </cell>
          <cell r="CI14">
            <v>508</v>
          </cell>
          <cell r="CJ14">
            <v>142</v>
          </cell>
          <cell r="CK14">
            <v>142</v>
          </cell>
          <cell r="CL14">
            <v>508</v>
          </cell>
          <cell r="CM14">
            <v>1016</v>
          </cell>
          <cell r="CR14">
            <v>10933</v>
          </cell>
          <cell r="CT14">
            <v>3829</v>
          </cell>
          <cell r="CX14">
            <v>164</v>
          </cell>
          <cell r="DB14">
            <v>3210</v>
          </cell>
          <cell r="DC14">
            <v>3210</v>
          </cell>
          <cell r="DD14">
            <v>3210</v>
          </cell>
          <cell r="DE14">
            <v>3210</v>
          </cell>
          <cell r="DF14">
            <v>3210</v>
          </cell>
          <cell r="DG14">
            <v>12840</v>
          </cell>
        </row>
      </sheetData>
      <sheetData sheetId="6">
        <row r="127">
          <cell r="B127" t="str">
            <v>AYUDANTE</v>
          </cell>
          <cell r="C127">
            <v>42736</v>
          </cell>
          <cell r="D127" t="str">
            <v>Zona 1</v>
          </cell>
          <cell r="E127">
            <v>39.01</v>
          </cell>
          <cell r="F127">
            <v>0</v>
          </cell>
          <cell r="G127">
            <v>68.12</v>
          </cell>
          <cell r="H127">
            <v>179.4</v>
          </cell>
          <cell r="I127">
            <v>0</v>
          </cell>
          <cell r="J127">
            <v>226.58</v>
          </cell>
          <cell r="K127">
            <v>3206.15</v>
          </cell>
        </row>
        <row r="128">
          <cell r="B128" t="str">
            <v>MEDIO OFICIAL</v>
          </cell>
          <cell r="C128">
            <v>42736</v>
          </cell>
          <cell r="D128" t="str">
            <v>Zona 1</v>
          </cell>
          <cell r="E128">
            <v>42.39</v>
          </cell>
          <cell r="F128">
            <v>0</v>
          </cell>
          <cell r="G128">
            <v>68.12</v>
          </cell>
          <cell r="H128">
            <v>179.4</v>
          </cell>
          <cell r="I128">
            <v>0</v>
          </cell>
          <cell r="J128">
            <v>226.58</v>
          </cell>
          <cell r="K128">
            <v>3206.15</v>
          </cell>
        </row>
        <row r="129">
          <cell r="B129" t="str">
            <v>OFICIAL</v>
          </cell>
          <cell r="C129">
            <v>42736</v>
          </cell>
          <cell r="D129" t="str">
            <v>Zona 1</v>
          </cell>
          <cell r="E129">
            <v>45.99</v>
          </cell>
          <cell r="F129">
            <v>0</v>
          </cell>
          <cell r="G129">
            <v>68.12</v>
          </cell>
          <cell r="H129">
            <v>179.4</v>
          </cell>
          <cell r="I129">
            <v>0</v>
          </cell>
          <cell r="J129">
            <v>226.58</v>
          </cell>
          <cell r="K129">
            <v>3206.15</v>
          </cell>
        </row>
        <row r="130">
          <cell r="B130" t="str">
            <v>OFICIAL BOLLAND</v>
          </cell>
          <cell r="C130">
            <v>42736</v>
          </cell>
          <cell r="D130" t="str">
            <v>Zona 1</v>
          </cell>
          <cell r="E130">
            <v>54</v>
          </cell>
          <cell r="F130">
            <v>0</v>
          </cell>
          <cell r="G130">
            <v>68.12</v>
          </cell>
          <cell r="H130">
            <v>179.4</v>
          </cell>
          <cell r="I130">
            <v>0</v>
          </cell>
          <cell r="J130">
            <v>226.58</v>
          </cell>
          <cell r="K130">
            <v>3206.15</v>
          </cell>
        </row>
        <row r="131">
          <cell r="B131" t="str">
            <v>OFICIAL ESPECIALIZADO</v>
          </cell>
          <cell r="C131">
            <v>42736</v>
          </cell>
          <cell r="D131" t="str">
            <v>Zona 1</v>
          </cell>
          <cell r="E131">
            <v>54</v>
          </cell>
          <cell r="F131">
            <v>0</v>
          </cell>
          <cell r="G131">
            <v>68.12</v>
          </cell>
          <cell r="H131">
            <v>179.4</v>
          </cell>
          <cell r="I131">
            <v>0</v>
          </cell>
          <cell r="J131">
            <v>226.58</v>
          </cell>
          <cell r="K131">
            <v>3206.15</v>
          </cell>
        </row>
        <row r="132">
          <cell r="B132" t="str">
            <v>AYUDANTE</v>
          </cell>
          <cell r="C132">
            <v>42736</v>
          </cell>
          <cell r="D132" t="str">
            <v>Zona 2</v>
          </cell>
          <cell r="E132">
            <v>39.01</v>
          </cell>
          <cell r="F132">
            <v>6.63</v>
          </cell>
          <cell r="G132">
            <v>76.430000000000007</v>
          </cell>
          <cell r="H132">
            <v>179.4</v>
          </cell>
          <cell r="I132">
            <v>74.75</v>
          </cell>
          <cell r="J132">
            <v>226.58</v>
          </cell>
          <cell r="K132">
            <v>3206.15</v>
          </cell>
        </row>
        <row r="133">
          <cell r="B133" t="str">
            <v>MEDIO OFICIAL</v>
          </cell>
          <cell r="C133">
            <v>42736</v>
          </cell>
          <cell r="D133" t="str">
            <v>Zona 2</v>
          </cell>
          <cell r="E133">
            <v>42.39</v>
          </cell>
          <cell r="F133">
            <v>7.22</v>
          </cell>
          <cell r="G133">
            <v>76.430000000000007</v>
          </cell>
          <cell r="H133">
            <v>179.4</v>
          </cell>
          <cell r="I133">
            <v>74.75</v>
          </cell>
          <cell r="J133">
            <v>226.58</v>
          </cell>
          <cell r="K133">
            <v>3206.15</v>
          </cell>
        </row>
        <row r="134">
          <cell r="B134" t="str">
            <v>OFICIAL</v>
          </cell>
          <cell r="C134">
            <v>42736</v>
          </cell>
          <cell r="D134" t="str">
            <v>Zona 2</v>
          </cell>
          <cell r="E134">
            <v>45.99</v>
          </cell>
          <cell r="F134">
            <v>7.83</v>
          </cell>
          <cell r="G134">
            <v>76.430000000000007</v>
          </cell>
          <cell r="H134">
            <v>179.4</v>
          </cell>
          <cell r="I134">
            <v>74.75</v>
          </cell>
          <cell r="J134">
            <v>226.58</v>
          </cell>
          <cell r="K134">
            <v>3206.15</v>
          </cell>
        </row>
        <row r="135">
          <cell r="B135" t="str">
            <v>OFICIAL BOLLAND</v>
          </cell>
          <cell r="C135">
            <v>42736</v>
          </cell>
          <cell r="D135" t="str">
            <v>Zona 2</v>
          </cell>
          <cell r="E135">
            <v>54</v>
          </cell>
          <cell r="F135">
            <v>9.19</v>
          </cell>
          <cell r="G135">
            <v>76.430000000000007</v>
          </cell>
          <cell r="H135">
            <v>179.4</v>
          </cell>
          <cell r="I135">
            <v>74.75</v>
          </cell>
          <cell r="J135">
            <v>226.58</v>
          </cell>
          <cell r="K135">
            <v>3206.15</v>
          </cell>
        </row>
        <row r="136">
          <cell r="B136" t="str">
            <v>OFICIAL ESPECIALIZADO</v>
          </cell>
          <cell r="C136">
            <v>42736</v>
          </cell>
          <cell r="D136" t="str">
            <v>Zona 2</v>
          </cell>
          <cell r="E136">
            <v>54</v>
          </cell>
          <cell r="F136">
            <v>9.19</v>
          </cell>
          <cell r="G136">
            <v>76.430000000000007</v>
          </cell>
          <cell r="H136">
            <v>179.4</v>
          </cell>
          <cell r="I136">
            <v>74.75</v>
          </cell>
          <cell r="J136">
            <v>226.58</v>
          </cell>
          <cell r="K136">
            <v>3206.15</v>
          </cell>
        </row>
        <row r="137">
          <cell r="B137" t="str">
            <v>AYUDANTE</v>
          </cell>
          <cell r="C137">
            <v>42736</v>
          </cell>
          <cell r="D137" t="str">
            <v>Zona 3</v>
          </cell>
          <cell r="E137">
            <v>39.01</v>
          </cell>
          <cell r="F137">
            <v>31.98</v>
          </cell>
          <cell r="G137">
            <v>76.430000000000007</v>
          </cell>
          <cell r="H137">
            <v>179.4</v>
          </cell>
          <cell r="I137">
            <v>74.75</v>
          </cell>
          <cell r="J137">
            <v>320.63</v>
          </cell>
          <cell r="K137">
            <v>3206.15</v>
          </cell>
        </row>
        <row r="138">
          <cell r="B138" t="str">
            <v>MEDIO OFICIAL</v>
          </cell>
          <cell r="C138">
            <v>42736</v>
          </cell>
          <cell r="D138" t="str">
            <v>Zona 3</v>
          </cell>
          <cell r="E138">
            <v>42.39</v>
          </cell>
          <cell r="F138">
            <v>34.76</v>
          </cell>
          <cell r="G138">
            <v>76.430000000000007</v>
          </cell>
          <cell r="H138">
            <v>179.4</v>
          </cell>
          <cell r="I138">
            <v>74.75</v>
          </cell>
          <cell r="J138">
            <v>320.63</v>
          </cell>
          <cell r="K138">
            <v>3206.15</v>
          </cell>
        </row>
        <row r="139">
          <cell r="B139" t="str">
            <v>OFICIAL</v>
          </cell>
          <cell r="C139">
            <v>42736</v>
          </cell>
          <cell r="D139" t="str">
            <v>Zona 3</v>
          </cell>
          <cell r="E139">
            <v>45.99</v>
          </cell>
          <cell r="F139">
            <v>37.71</v>
          </cell>
          <cell r="G139">
            <v>76.430000000000007</v>
          </cell>
          <cell r="H139">
            <v>179.4</v>
          </cell>
          <cell r="I139">
            <v>74.75</v>
          </cell>
          <cell r="J139">
            <v>320.63</v>
          </cell>
          <cell r="K139">
            <v>3206.15</v>
          </cell>
        </row>
        <row r="140">
          <cell r="B140" t="str">
            <v>OFICIAL BOLLAND</v>
          </cell>
          <cell r="C140">
            <v>42736</v>
          </cell>
          <cell r="D140" t="str">
            <v>Zona 3</v>
          </cell>
          <cell r="E140">
            <v>54</v>
          </cell>
          <cell r="F140">
            <v>44.28</v>
          </cell>
          <cell r="G140">
            <v>76.430000000000007</v>
          </cell>
          <cell r="H140">
            <v>179.4</v>
          </cell>
          <cell r="I140">
            <v>74.75</v>
          </cell>
          <cell r="J140">
            <v>320.63</v>
          </cell>
          <cell r="K140">
            <v>3206.15</v>
          </cell>
        </row>
        <row r="141">
          <cell r="B141" t="str">
            <v>OFICIAL ESPECIALIZADO</v>
          </cell>
          <cell r="C141">
            <v>42736</v>
          </cell>
          <cell r="D141" t="str">
            <v>Zona 3</v>
          </cell>
          <cell r="E141">
            <v>54</v>
          </cell>
          <cell r="F141">
            <v>44.28</v>
          </cell>
          <cell r="G141">
            <v>76.430000000000007</v>
          </cell>
          <cell r="H141">
            <v>179.4</v>
          </cell>
          <cell r="I141">
            <v>74.75</v>
          </cell>
          <cell r="J141">
            <v>320.63</v>
          </cell>
          <cell r="K141">
            <v>3206.15</v>
          </cell>
        </row>
        <row r="142">
          <cell r="B142" t="str">
            <v>AYUDANTE</v>
          </cell>
          <cell r="C142">
            <v>42736</v>
          </cell>
          <cell r="D142" t="str">
            <v>Zona 4</v>
          </cell>
          <cell r="E142">
            <v>39.01</v>
          </cell>
          <cell r="F142">
            <v>39.01</v>
          </cell>
          <cell r="G142">
            <v>76.430000000000007</v>
          </cell>
          <cell r="H142">
            <v>179.4</v>
          </cell>
          <cell r="I142">
            <v>74.75</v>
          </cell>
          <cell r="J142">
            <v>270.14</v>
          </cell>
          <cell r="K142">
            <v>3206.15</v>
          </cell>
        </row>
        <row r="143">
          <cell r="B143" t="str">
            <v>MEDIO OFICIAL</v>
          </cell>
          <cell r="C143">
            <v>42736</v>
          </cell>
          <cell r="D143" t="str">
            <v>Zona 4</v>
          </cell>
          <cell r="E143">
            <v>42.39</v>
          </cell>
          <cell r="F143">
            <v>42.39</v>
          </cell>
          <cell r="G143">
            <v>76.430000000000007</v>
          </cell>
          <cell r="H143">
            <v>179.4</v>
          </cell>
          <cell r="I143">
            <v>74.75</v>
          </cell>
          <cell r="J143">
            <v>270.14</v>
          </cell>
          <cell r="K143">
            <v>3206.15</v>
          </cell>
        </row>
        <row r="144">
          <cell r="B144" t="str">
            <v>OFICIAL</v>
          </cell>
          <cell r="C144">
            <v>42736</v>
          </cell>
          <cell r="D144" t="str">
            <v>Zona 4</v>
          </cell>
          <cell r="E144">
            <v>45.99</v>
          </cell>
          <cell r="F144">
            <v>45.99</v>
          </cell>
          <cell r="G144">
            <v>76.430000000000007</v>
          </cell>
          <cell r="H144">
            <v>179.4</v>
          </cell>
          <cell r="I144">
            <v>74.75</v>
          </cell>
          <cell r="J144">
            <v>270.14</v>
          </cell>
          <cell r="K144">
            <v>3206.15</v>
          </cell>
        </row>
        <row r="145">
          <cell r="B145" t="str">
            <v>OFICIAL BOLLAND</v>
          </cell>
          <cell r="C145">
            <v>42736</v>
          </cell>
          <cell r="D145" t="str">
            <v>Zona 4</v>
          </cell>
          <cell r="E145">
            <v>54</v>
          </cell>
          <cell r="F145">
            <v>54</v>
          </cell>
          <cell r="G145">
            <v>76.430000000000007</v>
          </cell>
          <cell r="H145">
            <v>179.4</v>
          </cell>
          <cell r="I145">
            <v>74.75</v>
          </cell>
          <cell r="J145">
            <v>270.14</v>
          </cell>
          <cell r="K145">
            <v>3206.15</v>
          </cell>
        </row>
        <row r="146">
          <cell r="B146" t="str">
            <v>OFICIAL ESPECIALIZADO</v>
          </cell>
          <cell r="C146">
            <v>42736</v>
          </cell>
          <cell r="D146" t="str">
            <v>Zona 4</v>
          </cell>
          <cell r="E146">
            <v>54</v>
          </cell>
          <cell r="F146">
            <v>54</v>
          </cell>
          <cell r="G146">
            <v>76.430000000000007</v>
          </cell>
          <cell r="H146">
            <v>179.4</v>
          </cell>
          <cell r="I146">
            <v>74.75</v>
          </cell>
          <cell r="J146">
            <v>270.14</v>
          </cell>
          <cell r="K146">
            <v>3206.15</v>
          </cell>
        </row>
        <row r="147">
          <cell r="B147" t="str">
            <v>AYUDANTE</v>
          </cell>
          <cell r="C147">
            <v>42917</v>
          </cell>
          <cell r="D147" t="str">
            <v>Zona 1</v>
          </cell>
          <cell r="E147">
            <v>42.91</v>
          </cell>
          <cell r="F147">
            <v>0</v>
          </cell>
          <cell r="G147">
            <v>74.930000000000007</v>
          </cell>
          <cell r="H147">
            <v>197.34</v>
          </cell>
          <cell r="I147">
            <v>0</v>
          </cell>
          <cell r="J147">
            <v>249.24</v>
          </cell>
          <cell r="K147">
            <v>3526.77</v>
          </cell>
        </row>
        <row r="148">
          <cell r="B148" t="str">
            <v>MEDIO OFICIAL</v>
          </cell>
          <cell r="C148">
            <v>42917</v>
          </cell>
          <cell r="D148" t="str">
            <v>Zona 1</v>
          </cell>
          <cell r="E148">
            <v>46.63</v>
          </cell>
          <cell r="F148">
            <v>0</v>
          </cell>
          <cell r="G148">
            <v>74.930000000000007</v>
          </cell>
          <cell r="H148">
            <v>197.34</v>
          </cell>
          <cell r="I148">
            <v>0</v>
          </cell>
          <cell r="J148">
            <v>249.24</v>
          </cell>
          <cell r="K148">
            <v>3526.77</v>
          </cell>
        </row>
        <row r="149">
          <cell r="B149" t="str">
            <v>OFICIAL</v>
          </cell>
          <cell r="C149">
            <v>42917</v>
          </cell>
          <cell r="D149" t="str">
            <v>Zona 1</v>
          </cell>
          <cell r="E149">
            <v>50.59</v>
          </cell>
          <cell r="F149">
            <v>0</v>
          </cell>
          <cell r="G149">
            <v>74.930000000000007</v>
          </cell>
          <cell r="H149">
            <v>197.34</v>
          </cell>
          <cell r="I149">
            <v>0</v>
          </cell>
          <cell r="J149">
            <v>249.24</v>
          </cell>
          <cell r="K149">
            <v>3526.77</v>
          </cell>
        </row>
        <row r="150">
          <cell r="B150" t="str">
            <v>OFICIAL BOLLAND</v>
          </cell>
          <cell r="C150">
            <v>42917</v>
          </cell>
          <cell r="D150" t="str">
            <v>Zona 1</v>
          </cell>
          <cell r="E150">
            <v>59.4</v>
          </cell>
          <cell r="F150">
            <v>0</v>
          </cell>
          <cell r="G150">
            <v>74.930000000000007</v>
          </cell>
          <cell r="H150">
            <v>197.34</v>
          </cell>
          <cell r="I150">
            <v>0</v>
          </cell>
          <cell r="J150">
            <v>249.24</v>
          </cell>
          <cell r="K150">
            <v>3526.77</v>
          </cell>
        </row>
        <row r="151">
          <cell r="B151" t="str">
            <v>OFICIAL ESPECIALIZADO</v>
          </cell>
          <cell r="C151">
            <v>42917</v>
          </cell>
          <cell r="D151" t="str">
            <v>Zona 1</v>
          </cell>
          <cell r="E151">
            <v>59.4</v>
          </cell>
          <cell r="F151">
            <v>0</v>
          </cell>
          <cell r="G151">
            <v>74.930000000000007</v>
          </cell>
          <cell r="H151">
            <v>197.34</v>
          </cell>
          <cell r="I151">
            <v>0</v>
          </cell>
          <cell r="J151">
            <v>249.24</v>
          </cell>
          <cell r="K151">
            <v>3526.77</v>
          </cell>
        </row>
        <row r="152">
          <cell r="B152" t="str">
            <v>AYUDANTE</v>
          </cell>
          <cell r="C152">
            <v>42917</v>
          </cell>
          <cell r="D152" t="str">
            <v>Zona 2</v>
          </cell>
          <cell r="E152">
            <v>42.91</v>
          </cell>
          <cell r="F152">
            <v>7.29</v>
          </cell>
          <cell r="G152">
            <v>84.07</v>
          </cell>
          <cell r="H152">
            <v>197.34</v>
          </cell>
          <cell r="I152">
            <v>82.23</v>
          </cell>
          <cell r="J152">
            <v>249.24</v>
          </cell>
          <cell r="K152">
            <v>3526.77</v>
          </cell>
        </row>
        <row r="153">
          <cell r="B153" t="str">
            <v>MEDIO OFICIAL</v>
          </cell>
          <cell r="C153">
            <v>42917</v>
          </cell>
          <cell r="D153" t="str">
            <v>Zona 2</v>
          </cell>
          <cell r="E153">
            <v>46.63</v>
          </cell>
          <cell r="F153">
            <v>7.94</v>
          </cell>
          <cell r="G153">
            <v>84.07</v>
          </cell>
          <cell r="H153">
            <v>197.34</v>
          </cell>
          <cell r="I153">
            <v>82.23</v>
          </cell>
          <cell r="J153">
            <v>249.24</v>
          </cell>
          <cell r="K153">
            <v>3526.77</v>
          </cell>
        </row>
        <row r="154">
          <cell r="B154" t="str">
            <v>OFICIAL</v>
          </cell>
          <cell r="C154">
            <v>42917</v>
          </cell>
          <cell r="D154" t="str">
            <v>Zona 2</v>
          </cell>
          <cell r="E154">
            <v>50.59</v>
          </cell>
          <cell r="F154">
            <v>8.61</v>
          </cell>
          <cell r="G154">
            <v>84.07</v>
          </cell>
          <cell r="H154">
            <v>197.34</v>
          </cell>
          <cell r="I154">
            <v>82.23</v>
          </cell>
          <cell r="J154">
            <v>249.24</v>
          </cell>
          <cell r="K154">
            <v>3526.77</v>
          </cell>
        </row>
        <row r="155">
          <cell r="B155" t="str">
            <v>OFICIAL BOLLAND</v>
          </cell>
          <cell r="C155">
            <v>42917</v>
          </cell>
          <cell r="D155" t="str">
            <v>Zona 2</v>
          </cell>
          <cell r="E155">
            <v>59.4</v>
          </cell>
          <cell r="F155">
            <v>10.11</v>
          </cell>
          <cell r="G155">
            <v>84.07</v>
          </cell>
          <cell r="H155">
            <v>197.34</v>
          </cell>
          <cell r="I155">
            <v>82.23</v>
          </cell>
          <cell r="J155">
            <v>249.24</v>
          </cell>
          <cell r="K155">
            <v>3526.77</v>
          </cell>
        </row>
        <row r="156">
          <cell r="B156" t="str">
            <v>OFICIAL ESPECIALIZADO</v>
          </cell>
          <cell r="C156">
            <v>42917</v>
          </cell>
          <cell r="D156" t="str">
            <v>Zona 2</v>
          </cell>
          <cell r="E156">
            <v>59.4</v>
          </cell>
          <cell r="F156">
            <v>10.11</v>
          </cell>
          <cell r="G156">
            <v>84.07</v>
          </cell>
          <cell r="H156">
            <v>197.34</v>
          </cell>
          <cell r="I156">
            <v>82.23</v>
          </cell>
          <cell r="J156">
            <v>249.24</v>
          </cell>
          <cell r="K156">
            <v>3526.77</v>
          </cell>
        </row>
        <row r="157">
          <cell r="B157" t="str">
            <v>AYUDANTE</v>
          </cell>
          <cell r="C157">
            <v>42917</v>
          </cell>
          <cell r="D157" t="str">
            <v>Zona 3</v>
          </cell>
          <cell r="E157">
            <v>42.91</v>
          </cell>
          <cell r="F157">
            <v>35.18</v>
          </cell>
          <cell r="G157">
            <v>84.07</v>
          </cell>
          <cell r="H157">
            <v>197.34</v>
          </cell>
          <cell r="I157">
            <v>82.23</v>
          </cell>
          <cell r="J157">
            <v>352.69</v>
          </cell>
          <cell r="K157">
            <v>3526.77</v>
          </cell>
        </row>
        <row r="158">
          <cell r="B158" t="str">
            <v>MEDIO OFICIAL</v>
          </cell>
          <cell r="C158">
            <v>42917</v>
          </cell>
          <cell r="D158" t="str">
            <v>Zona 3</v>
          </cell>
          <cell r="E158">
            <v>46.63</v>
          </cell>
          <cell r="F158">
            <v>38.24</v>
          </cell>
          <cell r="G158">
            <v>84.07</v>
          </cell>
          <cell r="H158">
            <v>197.34</v>
          </cell>
          <cell r="I158">
            <v>82.23</v>
          </cell>
          <cell r="J158">
            <v>352.69</v>
          </cell>
          <cell r="K158">
            <v>3526.77</v>
          </cell>
        </row>
        <row r="159">
          <cell r="B159" t="str">
            <v>OFICIAL</v>
          </cell>
          <cell r="C159">
            <v>42917</v>
          </cell>
          <cell r="D159" t="str">
            <v>Zona 3</v>
          </cell>
          <cell r="E159">
            <v>50.59</v>
          </cell>
          <cell r="F159">
            <v>41.48</v>
          </cell>
          <cell r="G159">
            <v>84.07</v>
          </cell>
          <cell r="H159">
            <v>197.34</v>
          </cell>
          <cell r="I159">
            <v>82.23</v>
          </cell>
          <cell r="J159">
            <v>352.69</v>
          </cell>
          <cell r="K159">
            <v>3526.77</v>
          </cell>
        </row>
        <row r="160">
          <cell r="B160" t="str">
            <v>OFICIAL BOLLAND</v>
          </cell>
          <cell r="C160">
            <v>42917</v>
          </cell>
          <cell r="D160" t="str">
            <v>Zona 3</v>
          </cell>
          <cell r="E160">
            <v>59.4</v>
          </cell>
          <cell r="F160">
            <v>48.71</v>
          </cell>
          <cell r="G160">
            <v>84.07</v>
          </cell>
          <cell r="H160">
            <v>197.34</v>
          </cell>
          <cell r="I160">
            <v>82.23</v>
          </cell>
          <cell r="J160">
            <v>352.69</v>
          </cell>
          <cell r="K160">
            <v>3526.77</v>
          </cell>
        </row>
        <row r="161">
          <cell r="B161" t="str">
            <v>OFICIAL ESPECIALIZADO</v>
          </cell>
          <cell r="C161">
            <v>42917</v>
          </cell>
          <cell r="D161" t="str">
            <v>Zona 3</v>
          </cell>
          <cell r="E161">
            <v>59.4</v>
          </cell>
          <cell r="F161">
            <v>48.71</v>
          </cell>
          <cell r="G161">
            <v>84.07</v>
          </cell>
          <cell r="H161">
            <v>197.34</v>
          </cell>
          <cell r="I161">
            <v>82.23</v>
          </cell>
          <cell r="J161">
            <v>352.69</v>
          </cell>
          <cell r="K161">
            <v>3526.77</v>
          </cell>
        </row>
        <row r="162">
          <cell r="B162" t="str">
            <v>AYUDANTE</v>
          </cell>
          <cell r="C162">
            <v>42917</v>
          </cell>
          <cell r="D162" t="str">
            <v>Zona 4</v>
          </cell>
          <cell r="E162">
            <v>42.91</v>
          </cell>
          <cell r="F162">
            <v>42.91</v>
          </cell>
          <cell r="G162">
            <v>84.07</v>
          </cell>
          <cell r="H162">
            <v>197.34</v>
          </cell>
          <cell r="I162">
            <v>82.23</v>
          </cell>
          <cell r="J162">
            <v>297.14999999999998</v>
          </cell>
          <cell r="K162">
            <v>3526.77</v>
          </cell>
        </row>
        <row r="163">
          <cell r="B163" t="str">
            <v>MEDIO OFICIAL</v>
          </cell>
          <cell r="C163">
            <v>42917</v>
          </cell>
          <cell r="D163" t="str">
            <v>Zona 4</v>
          </cell>
          <cell r="E163">
            <v>46.63</v>
          </cell>
          <cell r="F163">
            <v>46.63</v>
          </cell>
          <cell r="G163">
            <v>84.07</v>
          </cell>
          <cell r="H163">
            <v>197.34</v>
          </cell>
          <cell r="I163">
            <v>82.23</v>
          </cell>
          <cell r="J163">
            <v>297.14999999999998</v>
          </cell>
          <cell r="K163">
            <v>3526.77</v>
          </cell>
        </row>
        <row r="164">
          <cell r="B164" t="str">
            <v>OFICIAL</v>
          </cell>
          <cell r="C164">
            <v>42917</v>
          </cell>
          <cell r="D164" t="str">
            <v>Zona 4</v>
          </cell>
          <cell r="E164">
            <v>50.59</v>
          </cell>
          <cell r="F164">
            <v>50.59</v>
          </cell>
          <cell r="G164">
            <v>84.07</v>
          </cell>
          <cell r="H164">
            <v>197.34</v>
          </cell>
          <cell r="I164">
            <v>82.23</v>
          </cell>
          <cell r="J164">
            <v>297.14999999999998</v>
          </cell>
          <cell r="K164">
            <v>3526.77</v>
          </cell>
        </row>
        <row r="165">
          <cell r="B165" t="str">
            <v>OFICIAL BOLLAND</v>
          </cell>
          <cell r="C165">
            <v>42917</v>
          </cell>
          <cell r="D165" t="str">
            <v>Zona 4</v>
          </cell>
          <cell r="E165">
            <v>59.4</v>
          </cell>
          <cell r="F165">
            <v>59.4</v>
          </cell>
          <cell r="G165">
            <v>84.07</v>
          </cell>
          <cell r="H165">
            <v>197.34</v>
          </cell>
          <cell r="I165">
            <v>82.23</v>
          </cell>
          <cell r="J165">
            <v>297.14999999999998</v>
          </cell>
          <cell r="K165">
            <v>3526.77</v>
          </cell>
        </row>
        <row r="166">
          <cell r="B166" t="str">
            <v>OFICIAL ESPECIALIZADO</v>
          </cell>
          <cell r="C166">
            <v>42917</v>
          </cell>
          <cell r="D166" t="str">
            <v>Zona 4</v>
          </cell>
          <cell r="E166">
            <v>59.4</v>
          </cell>
          <cell r="F166">
            <v>59.4</v>
          </cell>
          <cell r="G166">
            <v>84.07</v>
          </cell>
          <cell r="H166">
            <v>197.34</v>
          </cell>
          <cell r="I166">
            <v>82.23</v>
          </cell>
          <cell r="J166">
            <v>297.14999999999998</v>
          </cell>
          <cell r="K166">
            <v>3526.77</v>
          </cell>
        </row>
        <row r="167">
          <cell r="B167" t="str">
            <v>AYUDANTE</v>
          </cell>
          <cell r="C167">
            <v>43009</v>
          </cell>
          <cell r="D167" t="str">
            <v>Zona 1</v>
          </cell>
          <cell r="E167">
            <v>46.81</v>
          </cell>
          <cell r="F167">
            <v>0</v>
          </cell>
          <cell r="G167">
            <v>81.739999999999995</v>
          </cell>
          <cell r="H167">
            <v>215.28</v>
          </cell>
          <cell r="I167">
            <v>0</v>
          </cell>
          <cell r="J167">
            <v>271.89999999999998</v>
          </cell>
          <cell r="K167">
            <v>3847.38</v>
          </cell>
        </row>
        <row r="168">
          <cell r="B168" t="str">
            <v>MEDIO OFICIAL</v>
          </cell>
          <cell r="C168">
            <v>43009</v>
          </cell>
          <cell r="D168" t="str">
            <v>Zona 1</v>
          </cell>
          <cell r="E168">
            <v>50.87</v>
          </cell>
          <cell r="F168">
            <v>0</v>
          </cell>
          <cell r="G168">
            <v>81.739999999999995</v>
          </cell>
          <cell r="H168">
            <v>215.28</v>
          </cell>
          <cell r="I168">
            <v>0</v>
          </cell>
          <cell r="J168">
            <v>271.89999999999998</v>
          </cell>
          <cell r="K168">
            <v>3847.38</v>
          </cell>
        </row>
        <row r="169">
          <cell r="B169" t="str">
            <v>OFICIAL</v>
          </cell>
          <cell r="C169">
            <v>43009</v>
          </cell>
          <cell r="D169" t="str">
            <v>Zona 1</v>
          </cell>
          <cell r="E169">
            <v>55.19</v>
          </cell>
          <cell r="F169">
            <v>0</v>
          </cell>
          <cell r="G169">
            <v>81.739999999999995</v>
          </cell>
          <cell r="H169">
            <v>215.28</v>
          </cell>
          <cell r="I169">
            <v>0</v>
          </cell>
          <cell r="J169">
            <v>271.89999999999998</v>
          </cell>
          <cell r="K169">
            <v>3847.38</v>
          </cell>
        </row>
        <row r="170">
          <cell r="B170" t="str">
            <v>OFICIAL BOLLAND</v>
          </cell>
          <cell r="C170">
            <v>43009</v>
          </cell>
          <cell r="D170" t="str">
            <v>Zona 1</v>
          </cell>
          <cell r="E170">
            <v>64.8</v>
          </cell>
          <cell r="F170">
            <v>0</v>
          </cell>
          <cell r="G170">
            <v>81.739999999999995</v>
          </cell>
          <cell r="H170">
            <v>215.28</v>
          </cell>
          <cell r="I170">
            <v>0</v>
          </cell>
          <cell r="J170">
            <v>271.89999999999998</v>
          </cell>
          <cell r="K170">
            <v>3847.38</v>
          </cell>
        </row>
        <row r="171">
          <cell r="B171" t="str">
            <v>OFICIAL ESPECIALIZADO</v>
          </cell>
          <cell r="C171">
            <v>43009</v>
          </cell>
          <cell r="D171" t="str">
            <v>Zona 1</v>
          </cell>
          <cell r="E171">
            <v>64.8</v>
          </cell>
          <cell r="F171">
            <v>0</v>
          </cell>
          <cell r="G171">
            <v>81.739999999999995</v>
          </cell>
          <cell r="H171">
            <v>215.28</v>
          </cell>
          <cell r="I171">
            <v>0</v>
          </cell>
          <cell r="J171">
            <v>271.89999999999998</v>
          </cell>
          <cell r="K171">
            <v>3847.38</v>
          </cell>
        </row>
        <row r="172">
          <cell r="B172" t="str">
            <v>SERENO</v>
          </cell>
          <cell r="C172">
            <v>43009</v>
          </cell>
          <cell r="D172" t="str">
            <v>Zona 1</v>
          </cell>
          <cell r="E172">
            <v>8521.5499999999993</v>
          </cell>
          <cell r="G172">
            <v>81.739999999999995</v>
          </cell>
          <cell r="H172">
            <v>215.28</v>
          </cell>
          <cell r="I172">
            <v>0</v>
          </cell>
          <cell r="J172">
            <v>271.89999999999998</v>
          </cell>
          <cell r="K172">
            <v>3847.38</v>
          </cell>
        </row>
        <row r="173">
          <cell r="B173" t="str">
            <v>AYUDANTE</v>
          </cell>
          <cell r="C173">
            <v>43009</v>
          </cell>
          <cell r="D173" t="str">
            <v>Zona 2</v>
          </cell>
          <cell r="E173">
            <v>46.81</v>
          </cell>
          <cell r="F173">
            <v>7.96</v>
          </cell>
          <cell r="G173">
            <v>91.72</v>
          </cell>
          <cell r="H173">
            <v>215.28</v>
          </cell>
          <cell r="I173">
            <v>89.7</v>
          </cell>
          <cell r="J173">
            <v>271.89999999999998</v>
          </cell>
          <cell r="K173">
            <v>3847.38</v>
          </cell>
        </row>
        <row r="174">
          <cell r="B174" t="str">
            <v>MEDIO OFICIAL</v>
          </cell>
          <cell r="C174">
            <v>43009</v>
          </cell>
          <cell r="D174" t="str">
            <v>Zona 2</v>
          </cell>
          <cell r="E174">
            <v>50.87</v>
          </cell>
          <cell r="F174">
            <v>8.66</v>
          </cell>
          <cell r="G174">
            <v>91.72</v>
          </cell>
          <cell r="H174">
            <v>215.28</v>
          </cell>
          <cell r="I174">
            <v>89.7</v>
          </cell>
          <cell r="J174">
            <v>271.89999999999998</v>
          </cell>
          <cell r="K174">
            <v>3847.38</v>
          </cell>
        </row>
        <row r="175">
          <cell r="B175" t="str">
            <v>OFICIAL</v>
          </cell>
          <cell r="C175">
            <v>43009</v>
          </cell>
          <cell r="D175" t="str">
            <v>Zona 2</v>
          </cell>
          <cell r="E175">
            <v>55.19</v>
          </cell>
          <cell r="F175">
            <v>9.4</v>
          </cell>
          <cell r="G175">
            <v>91.72</v>
          </cell>
          <cell r="H175">
            <v>215.28</v>
          </cell>
          <cell r="I175">
            <v>89.7</v>
          </cell>
          <cell r="J175">
            <v>271.89999999999998</v>
          </cell>
          <cell r="K175">
            <v>3847.38</v>
          </cell>
        </row>
        <row r="176">
          <cell r="B176" t="str">
            <v>OFICIAL BOLLAND</v>
          </cell>
          <cell r="C176">
            <v>43009</v>
          </cell>
          <cell r="D176" t="str">
            <v>Zona 2</v>
          </cell>
          <cell r="E176">
            <v>64.8</v>
          </cell>
          <cell r="F176">
            <v>11.03</v>
          </cell>
          <cell r="G176">
            <v>91.72</v>
          </cell>
          <cell r="H176">
            <v>215.28</v>
          </cell>
          <cell r="I176">
            <v>89.7</v>
          </cell>
          <cell r="J176">
            <v>271.89999999999998</v>
          </cell>
          <cell r="K176">
            <v>3847.38</v>
          </cell>
        </row>
        <row r="177">
          <cell r="B177" t="str">
            <v>OFICIAL ESPECIALIZADO</v>
          </cell>
          <cell r="C177">
            <v>43009</v>
          </cell>
          <cell r="D177" t="str">
            <v>Zona 2</v>
          </cell>
          <cell r="E177">
            <v>64.8</v>
          </cell>
          <cell r="F177">
            <v>11.03</v>
          </cell>
          <cell r="G177">
            <v>91.72</v>
          </cell>
          <cell r="H177">
            <v>215.28</v>
          </cell>
          <cell r="I177">
            <v>89.7</v>
          </cell>
          <cell r="J177">
            <v>271.89999999999998</v>
          </cell>
          <cell r="K177">
            <v>3847.38</v>
          </cell>
        </row>
        <row r="178">
          <cell r="B178" t="str">
            <v>SERENO</v>
          </cell>
          <cell r="C178">
            <v>43009</v>
          </cell>
          <cell r="D178" t="str">
            <v>Zona 2</v>
          </cell>
          <cell r="E178">
            <v>8521.5499999999993</v>
          </cell>
          <cell r="F178">
            <v>1448.7</v>
          </cell>
          <cell r="G178">
            <v>91.72</v>
          </cell>
          <cell r="H178">
            <v>215.28</v>
          </cell>
          <cell r="I178">
            <v>89.7</v>
          </cell>
          <cell r="J178">
            <v>271.89999999999998</v>
          </cell>
          <cell r="K178">
            <v>3847.38</v>
          </cell>
        </row>
        <row r="179">
          <cell r="B179" t="str">
            <v>AYUDANTE</v>
          </cell>
          <cell r="C179">
            <v>43009</v>
          </cell>
          <cell r="D179" t="str">
            <v>Zona 3</v>
          </cell>
          <cell r="E179">
            <v>46.81</v>
          </cell>
          <cell r="F179">
            <v>38.380000000000003</v>
          </cell>
          <cell r="G179">
            <v>91.72</v>
          </cell>
          <cell r="H179">
            <v>215.28</v>
          </cell>
          <cell r="I179">
            <v>89.7</v>
          </cell>
          <cell r="J179">
            <v>384.76</v>
          </cell>
          <cell r="K179">
            <v>3847.38</v>
          </cell>
        </row>
        <row r="180">
          <cell r="B180" t="str">
            <v>MEDIO OFICIAL</v>
          </cell>
          <cell r="C180">
            <v>43009</v>
          </cell>
          <cell r="D180" t="str">
            <v>Zona 3</v>
          </cell>
          <cell r="E180">
            <v>50.87</v>
          </cell>
          <cell r="F180">
            <v>41.71</v>
          </cell>
          <cell r="G180">
            <v>91.72</v>
          </cell>
          <cell r="H180">
            <v>215.28</v>
          </cell>
          <cell r="I180">
            <v>89.7</v>
          </cell>
          <cell r="J180">
            <v>384.76</v>
          </cell>
          <cell r="K180">
            <v>3847.38</v>
          </cell>
        </row>
        <row r="181">
          <cell r="B181" t="str">
            <v>OFICIAL</v>
          </cell>
          <cell r="C181">
            <v>43009</v>
          </cell>
          <cell r="D181" t="str">
            <v>Zona 3</v>
          </cell>
          <cell r="E181">
            <v>55.19</v>
          </cell>
          <cell r="F181">
            <v>45.25</v>
          </cell>
          <cell r="G181">
            <v>91.72</v>
          </cell>
          <cell r="H181">
            <v>215.28</v>
          </cell>
          <cell r="I181">
            <v>89.7</v>
          </cell>
          <cell r="J181">
            <v>384.76</v>
          </cell>
          <cell r="K181">
            <v>3847.38</v>
          </cell>
        </row>
        <row r="182">
          <cell r="B182" t="str">
            <v>OFICIAL BOLLAND</v>
          </cell>
          <cell r="C182">
            <v>43009</v>
          </cell>
          <cell r="D182" t="str">
            <v>Zona 3</v>
          </cell>
          <cell r="E182">
            <v>64.8</v>
          </cell>
          <cell r="F182">
            <v>53.14</v>
          </cell>
          <cell r="G182">
            <v>91.72</v>
          </cell>
          <cell r="H182">
            <v>215.28</v>
          </cell>
          <cell r="I182">
            <v>89.7</v>
          </cell>
          <cell r="J182">
            <v>384.76</v>
          </cell>
          <cell r="K182">
            <v>3847.38</v>
          </cell>
        </row>
        <row r="183">
          <cell r="B183" t="str">
            <v>OFICIAL ESPECIALIZADO</v>
          </cell>
          <cell r="C183">
            <v>43009</v>
          </cell>
          <cell r="D183" t="str">
            <v>Zona 3</v>
          </cell>
          <cell r="E183">
            <v>64.8</v>
          </cell>
          <cell r="F183">
            <v>53.14</v>
          </cell>
          <cell r="G183">
            <v>91.72</v>
          </cell>
          <cell r="H183">
            <v>215.28</v>
          </cell>
          <cell r="I183">
            <v>89.7</v>
          </cell>
          <cell r="J183">
            <v>384.76</v>
          </cell>
          <cell r="K183">
            <v>3847.38</v>
          </cell>
        </row>
        <row r="184">
          <cell r="B184" t="str">
            <v>SERENO</v>
          </cell>
          <cell r="C184">
            <v>43009</v>
          </cell>
          <cell r="D184" t="str">
            <v>Zona 3</v>
          </cell>
          <cell r="E184">
            <v>8521.5499999999993</v>
          </cell>
          <cell r="F184">
            <v>6987.7</v>
          </cell>
          <cell r="G184">
            <v>91.72</v>
          </cell>
          <cell r="H184">
            <v>215.28</v>
          </cell>
          <cell r="I184">
            <v>89.7</v>
          </cell>
          <cell r="J184">
            <v>384.76</v>
          </cell>
          <cell r="K184">
            <v>3847.38</v>
          </cell>
        </row>
        <row r="185">
          <cell r="B185" t="str">
            <v>AYUDANTE</v>
          </cell>
          <cell r="C185">
            <v>43009</v>
          </cell>
          <cell r="D185" t="str">
            <v>Zona 4</v>
          </cell>
          <cell r="E185">
            <v>46.81</v>
          </cell>
          <cell r="F185">
            <v>46.81</v>
          </cell>
          <cell r="G185">
            <v>91.72</v>
          </cell>
          <cell r="H185">
            <v>215.28</v>
          </cell>
          <cell r="I185">
            <v>89.7</v>
          </cell>
          <cell r="J185">
            <v>324.17</v>
          </cell>
          <cell r="K185">
            <v>3847.38</v>
          </cell>
        </row>
        <row r="186">
          <cell r="B186" t="str">
            <v>MEDIO OFICIAL</v>
          </cell>
          <cell r="C186">
            <v>43009</v>
          </cell>
          <cell r="D186" t="str">
            <v>Zona 4</v>
          </cell>
          <cell r="E186">
            <v>50.87</v>
          </cell>
          <cell r="F186">
            <v>50.87</v>
          </cell>
          <cell r="G186">
            <v>91.72</v>
          </cell>
          <cell r="H186">
            <v>215.28</v>
          </cell>
          <cell r="I186">
            <v>89.7</v>
          </cell>
          <cell r="J186">
            <v>324.17</v>
          </cell>
          <cell r="K186">
            <v>3847.38</v>
          </cell>
        </row>
        <row r="187">
          <cell r="B187" t="str">
            <v>OFICIAL</v>
          </cell>
          <cell r="C187">
            <v>43009</v>
          </cell>
          <cell r="D187" t="str">
            <v>Zona 4</v>
          </cell>
          <cell r="E187">
            <v>55.19</v>
          </cell>
          <cell r="F187">
            <v>55.19</v>
          </cell>
          <cell r="G187">
            <v>91.72</v>
          </cell>
          <cell r="H187">
            <v>215.28</v>
          </cell>
          <cell r="I187">
            <v>89.7</v>
          </cell>
          <cell r="J187">
            <v>324.17</v>
          </cell>
          <cell r="K187">
            <v>3847.38</v>
          </cell>
        </row>
        <row r="188">
          <cell r="B188" t="str">
            <v>OFICIAL BOLLAND</v>
          </cell>
          <cell r="C188">
            <v>43009</v>
          </cell>
          <cell r="D188" t="str">
            <v>Zona 4</v>
          </cell>
          <cell r="E188">
            <v>64.8</v>
          </cell>
          <cell r="F188">
            <v>64.8</v>
          </cell>
          <cell r="G188">
            <v>91.72</v>
          </cell>
          <cell r="H188">
            <v>215.28</v>
          </cell>
          <cell r="I188">
            <v>89.7</v>
          </cell>
          <cell r="J188">
            <v>324.17</v>
          </cell>
          <cell r="K188">
            <v>3847.38</v>
          </cell>
        </row>
        <row r="189">
          <cell r="B189" t="str">
            <v>OFICIAL ESPECIALIZADO</v>
          </cell>
          <cell r="C189">
            <v>43009</v>
          </cell>
          <cell r="D189" t="str">
            <v>Zona 4</v>
          </cell>
          <cell r="E189">
            <v>64.8</v>
          </cell>
          <cell r="F189">
            <v>64.8</v>
          </cell>
          <cell r="G189">
            <v>91.72</v>
          </cell>
          <cell r="H189">
            <v>215.28</v>
          </cell>
          <cell r="I189">
            <v>89.7</v>
          </cell>
          <cell r="J189">
            <v>324.17</v>
          </cell>
          <cell r="K189">
            <v>3847.38</v>
          </cell>
        </row>
        <row r="190">
          <cell r="B190" t="str">
            <v>SERENO</v>
          </cell>
          <cell r="C190">
            <v>43009</v>
          </cell>
          <cell r="D190" t="str">
            <v>Zona 4</v>
          </cell>
          <cell r="E190">
            <v>8521.5499999999993</v>
          </cell>
          <cell r="F190">
            <v>8521.5499999999993</v>
          </cell>
          <cell r="G190">
            <v>91.72</v>
          </cell>
          <cell r="H190">
            <v>215.28</v>
          </cell>
          <cell r="I190">
            <v>89.7</v>
          </cell>
          <cell r="J190">
            <v>324.17</v>
          </cell>
          <cell r="K190">
            <v>3847.38</v>
          </cell>
        </row>
        <row r="191">
          <cell r="B191" t="str">
            <v>AYUDANTE</v>
          </cell>
          <cell r="C191">
            <v>43160</v>
          </cell>
          <cell r="D191" t="str">
            <v>Zona 1</v>
          </cell>
          <cell r="E191">
            <v>48.92</v>
          </cell>
          <cell r="F191">
            <v>0</v>
          </cell>
          <cell r="G191">
            <v>85.42</v>
          </cell>
          <cell r="H191">
            <v>224.97</v>
          </cell>
          <cell r="I191">
            <v>0</v>
          </cell>
          <cell r="J191">
            <v>284.14</v>
          </cell>
          <cell r="K191">
            <v>4020.5</v>
          </cell>
        </row>
        <row r="192">
          <cell r="B192" t="str">
            <v>MEDIO OFICIAL</v>
          </cell>
          <cell r="C192">
            <v>43160</v>
          </cell>
          <cell r="D192" t="str">
            <v>Zona 1</v>
          </cell>
          <cell r="E192">
            <v>53.17</v>
          </cell>
          <cell r="F192">
            <v>0</v>
          </cell>
          <cell r="G192">
            <v>85.42</v>
          </cell>
          <cell r="H192">
            <v>224.97</v>
          </cell>
          <cell r="I192">
            <v>0</v>
          </cell>
          <cell r="J192">
            <v>284.14</v>
          </cell>
          <cell r="K192">
            <v>4020.5</v>
          </cell>
        </row>
        <row r="193">
          <cell r="B193" t="str">
            <v>OFICIAL</v>
          </cell>
          <cell r="C193">
            <v>43160</v>
          </cell>
          <cell r="D193" t="str">
            <v>Zona 1</v>
          </cell>
          <cell r="E193">
            <v>57.66</v>
          </cell>
          <cell r="F193">
            <v>0</v>
          </cell>
          <cell r="G193">
            <v>85.42</v>
          </cell>
          <cell r="H193">
            <v>224.97</v>
          </cell>
          <cell r="I193">
            <v>0</v>
          </cell>
          <cell r="J193">
            <v>284.14</v>
          </cell>
          <cell r="K193">
            <v>4020.5</v>
          </cell>
        </row>
        <row r="194">
          <cell r="B194" t="str">
            <v>OFICIAL BOLLAND</v>
          </cell>
          <cell r="C194">
            <v>43160</v>
          </cell>
          <cell r="D194" t="str">
            <v>Zona 1</v>
          </cell>
          <cell r="E194">
            <v>67.72</v>
          </cell>
          <cell r="F194">
            <v>0</v>
          </cell>
          <cell r="G194">
            <v>85.42</v>
          </cell>
          <cell r="H194">
            <v>224.97</v>
          </cell>
          <cell r="I194">
            <v>0</v>
          </cell>
          <cell r="J194">
            <v>284.14</v>
          </cell>
          <cell r="K194">
            <v>4020.5</v>
          </cell>
        </row>
        <row r="195">
          <cell r="B195" t="str">
            <v>OFICIAL ESPECIALIZADO</v>
          </cell>
          <cell r="C195">
            <v>43160</v>
          </cell>
          <cell r="D195" t="str">
            <v>Zona 1</v>
          </cell>
          <cell r="E195">
            <v>67.72</v>
          </cell>
          <cell r="F195">
            <v>0</v>
          </cell>
          <cell r="G195">
            <v>85.42</v>
          </cell>
          <cell r="H195">
            <v>224.97</v>
          </cell>
          <cell r="I195">
            <v>0</v>
          </cell>
          <cell r="J195">
            <v>284.14</v>
          </cell>
          <cell r="K195">
            <v>4020.5</v>
          </cell>
        </row>
        <row r="196">
          <cell r="B196" t="str">
            <v>SERENO</v>
          </cell>
          <cell r="C196">
            <v>43160</v>
          </cell>
          <cell r="D196" t="str">
            <v>Zona 1</v>
          </cell>
          <cell r="E196">
            <v>8905.02</v>
          </cell>
          <cell r="F196">
            <v>0</v>
          </cell>
          <cell r="G196">
            <v>85.42</v>
          </cell>
          <cell r="H196">
            <v>224.97</v>
          </cell>
          <cell r="I196">
            <v>0</v>
          </cell>
          <cell r="J196">
            <v>284.14</v>
          </cell>
          <cell r="K196">
            <v>4020.5</v>
          </cell>
        </row>
        <row r="197">
          <cell r="B197" t="str">
            <v>AYUDANTE</v>
          </cell>
          <cell r="C197">
            <v>43160</v>
          </cell>
          <cell r="D197" t="str">
            <v>Zona 2</v>
          </cell>
          <cell r="E197">
            <v>48.92</v>
          </cell>
          <cell r="F197">
            <v>8.31</v>
          </cell>
          <cell r="G197">
            <v>95.83</v>
          </cell>
          <cell r="H197">
            <v>224.97</v>
          </cell>
          <cell r="I197">
            <v>93.74</v>
          </cell>
          <cell r="J197">
            <v>284.14</v>
          </cell>
          <cell r="K197">
            <v>4020.5</v>
          </cell>
        </row>
        <row r="198">
          <cell r="B198" t="str">
            <v>MEDIO OFICIAL</v>
          </cell>
          <cell r="C198">
            <v>43160</v>
          </cell>
          <cell r="D198" t="str">
            <v>Zona 2</v>
          </cell>
          <cell r="E198">
            <v>53.17</v>
          </cell>
          <cell r="F198">
            <v>9.0399999999999991</v>
          </cell>
          <cell r="G198">
            <v>95.83</v>
          </cell>
          <cell r="H198">
            <v>224.97</v>
          </cell>
          <cell r="I198">
            <v>93.74</v>
          </cell>
          <cell r="J198">
            <v>284.14</v>
          </cell>
          <cell r="K198">
            <v>4020.5</v>
          </cell>
        </row>
        <row r="199">
          <cell r="B199" t="str">
            <v>OFICIAL</v>
          </cell>
          <cell r="C199">
            <v>43160</v>
          </cell>
          <cell r="D199" t="str">
            <v>Zona 2</v>
          </cell>
          <cell r="E199">
            <v>57.66</v>
          </cell>
          <cell r="F199">
            <v>9.81</v>
          </cell>
          <cell r="G199">
            <v>95.83</v>
          </cell>
          <cell r="H199">
            <v>224.97</v>
          </cell>
          <cell r="I199">
            <v>93.74</v>
          </cell>
          <cell r="J199">
            <v>284.14</v>
          </cell>
          <cell r="K199">
            <v>4020.5</v>
          </cell>
        </row>
        <row r="200">
          <cell r="B200" t="str">
            <v>OFICIAL BOLLAND</v>
          </cell>
          <cell r="C200">
            <v>43160</v>
          </cell>
          <cell r="D200" t="str">
            <v>Zona 2</v>
          </cell>
          <cell r="E200">
            <v>67.72</v>
          </cell>
          <cell r="F200">
            <v>11.51</v>
          </cell>
          <cell r="G200">
            <v>95.83</v>
          </cell>
          <cell r="H200">
            <v>224.97</v>
          </cell>
          <cell r="I200">
            <v>93.74</v>
          </cell>
          <cell r="J200">
            <v>284.14</v>
          </cell>
          <cell r="K200">
            <v>4020.5</v>
          </cell>
        </row>
        <row r="201">
          <cell r="B201" t="str">
            <v>OFICIAL ESPECIALIZADO</v>
          </cell>
          <cell r="C201">
            <v>43160</v>
          </cell>
          <cell r="D201" t="str">
            <v>Zona 2</v>
          </cell>
          <cell r="E201">
            <v>67.72</v>
          </cell>
          <cell r="F201">
            <v>11.51</v>
          </cell>
          <cell r="G201">
            <v>95.83</v>
          </cell>
          <cell r="H201">
            <v>224.97</v>
          </cell>
          <cell r="I201">
            <v>93.74</v>
          </cell>
          <cell r="J201">
            <v>284.14</v>
          </cell>
          <cell r="K201">
            <v>4020.5</v>
          </cell>
        </row>
        <row r="202">
          <cell r="B202" t="str">
            <v>SERENO</v>
          </cell>
          <cell r="C202">
            <v>43160</v>
          </cell>
          <cell r="D202" t="str">
            <v>Zona 2</v>
          </cell>
          <cell r="E202">
            <v>8905.02</v>
          </cell>
          <cell r="F202">
            <v>1513.87</v>
          </cell>
          <cell r="G202">
            <v>95.83</v>
          </cell>
          <cell r="H202">
            <v>224.97</v>
          </cell>
          <cell r="I202">
            <v>93.74</v>
          </cell>
          <cell r="J202">
            <v>284.14</v>
          </cell>
          <cell r="K202">
            <v>4020.5</v>
          </cell>
        </row>
        <row r="203">
          <cell r="B203" t="str">
            <v>AYUDANTE</v>
          </cell>
          <cell r="C203">
            <v>43160</v>
          </cell>
          <cell r="D203" t="str">
            <v>Zona 3</v>
          </cell>
          <cell r="E203">
            <v>48.92</v>
          </cell>
          <cell r="F203">
            <v>40.119999999999997</v>
          </cell>
          <cell r="G203">
            <v>95.83</v>
          </cell>
          <cell r="H203">
            <v>224.97</v>
          </cell>
          <cell r="I203">
            <v>93.74</v>
          </cell>
          <cell r="J203">
            <v>402.07</v>
          </cell>
          <cell r="K203">
            <v>4020.5</v>
          </cell>
        </row>
        <row r="204">
          <cell r="B204" t="str">
            <v>MEDIO OFICIAL</v>
          </cell>
          <cell r="C204">
            <v>43160</v>
          </cell>
          <cell r="D204" t="str">
            <v>Zona 3</v>
          </cell>
          <cell r="E204">
            <v>53.17</v>
          </cell>
          <cell r="F204">
            <v>43.58</v>
          </cell>
          <cell r="G204">
            <v>95.83</v>
          </cell>
          <cell r="H204">
            <v>224.97</v>
          </cell>
          <cell r="I204">
            <v>93.74</v>
          </cell>
          <cell r="J204">
            <v>402.07</v>
          </cell>
          <cell r="K204">
            <v>4020.5</v>
          </cell>
        </row>
        <row r="205">
          <cell r="B205" t="str">
            <v>OFICIAL</v>
          </cell>
          <cell r="C205">
            <v>43160</v>
          </cell>
          <cell r="D205" t="str">
            <v>Zona 3</v>
          </cell>
          <cell r="E205">
            <v>57.66</v>
          </cell>
          <cell r="F205">
            <v>47.29</v>
          </cell>
          <cell r="G205">
            <v>95.83</v>
          </cell>
          <cell r="H205">
            <v>224.97</v>
          </cell>
          <cell r="I205">
            <v>93.74</v>
          </cell>
          <cell r="J205">
            <v>402.07</v>
          </cell>
          <cell r="K205">
            <v>4020.5</v>
          </cell>
        </row>
        <row r="206">
          <cell r="B206" t="str">
            <v>OFICIAL BOLLAND</v>
          </cell>
          <cell r="C206">
            <v>43160</v>
          </cell>
          <cell r="D206" t="str">
            <v>Zona 3</v>
          </cell>
          <cell r="E206">
            <v>67.72</v>
          </cell>
          <cell r="F206">
            <v>55.53</v>
          </cell>
          <cell r="G206">
            <v>95.83</v>
          </cell>
          <cell r="H206">
            <v>224.97</v>
          </cell>
          <cell r="I206">
            <v>93.74</v>
          </cell>
          <cell r="J206">
            <v>402.07</v>
          </cell>
          <cell r="K206">
            <v>4020.5</v>
          </cell>
        </row>
        <row r="207">
          <cell r="B207" t="str">
            <v>OFICIAL ESPECIALIZADO</v>
          </cell>
          <cell r="C207">
            <v>43160</v>
          </cell>
          <cell r="D207" t="str">
            <v>Zona 3</v>
          </cell>
          <cell r="E207">
            <v>67.72</v>
          </cell>
          <cell r="F207">
            <v>55.53</v>
          </cell>
          <cell r="G207">
            <v>95.83</v>
          </cell>
          <cell r="H207">
            <v>224.97</v>
          </cell>
          <cell r="I207">
            <v>93.74</v>
          </cell>
          <cell r="J207">
            <v>402.07</v>
          </cell>
          <cell r="K207">
            <v>4020.5</v>
          </cell>
        </row>
        <row r="208">
          <cell r="B208" t="str">
            <v>SERENO</v>
          </cell>
          <cell r="C208">
            <v>43160</v>
          </cell>
          <cell r="D208" t="str">
            <v>Zona 3</v>
          </cell>
          <cell r="E208">
            <v>8905.02</v>
          </cell>
          <cell r="F208">
            <v>7302.13</v>
          </cell>
          <cell r="G208">
            <v>95.83</v>
          </cell>
          <cell r="H208">
            <v>224.97</v>
          </cell>
          <cell r="I208">
            <v>93.74</v>
          </cell>
          <cell r="J208">
            <v>402.07</v>
          </cell>
          <cell r="K208">
            <v>4020.5</v>
          </cell>
        </row>
        <row r="209">
          <cell r="B209" t="str">
            <v>AYUDANTE</v>
          </cell>
          <cell r="C209">
            <v>43160</v>
          </cell>
          <cell r="D209" t="str">
            <v>Zona 4</v>
          </cell>
          <cell r="E209">
            <v>48.92</v>
          </cell>
          <cell r="F209">
            <v>48.92</v>
          </cell>
          <cell r="G209">
            <v>95.83</v>
          </cell>
          <cell r="H209">
            <v>224.97</v>
          </cell>
          <cell r="I209">
            <v>93.74</v>
          </cell>
          <cell r="J209">
            <v>338.77</v>
          </cell>
          <cell r="K209">
            <v>4020.5</v>
          </cell>
        </row>
        <row r="210">
          <cell r="B210" t="str">
            <v>MEDIO OFICIAL</v>
          </cell>
          <cell r="C210">
            <v>43160</v>
          </cell>
          <cell r="D210" t="str">
            <v>Zona 4</v>
          </cell>
          <cell r="E210">
            <v>53.17</v>
          </cell>
          <cell r="F210">
            <v>53.17</v>
          </cell>
          <cell r="G210">
            <v>95.83</v>
          </cell>
          <cell r="H210">
            <v>224.97</v>
          </cell>
          <cell r="I210">
            <v>93.74</v>
          </cell>
          <cell r="J210">
            <v>338.77</v>
          </cell>
          <cell r="K210">
            <v>4020.5</v>
          </cell>
        </row>
        <row r="211">
          <cell r="B211" t="str">
            <v>OFICIAL</v>
          </cell>
          <cell r="C211">
            <v>43160</v>
          </cell>
          <cell r="D211" t="str">
            <v>Zona 4</v>
          </cell>
          <cell r="E211">
            <v>57.66</v>
          </cell>
          <cell r="F211">
            <v>57.66</v>
          </cell>
          <cell r="G211">
            <v>95.83</v>
          </cell>
          <cell r="H211">
            <v>224.97</v>
          </cell>
          <cell r="I211">
            <v>93.74</v>
          </cell>
          <cell r="J211">
            <v>338.77</v>
          </cell>
          <cell r="K211">
            <v>4020.5</v>
          </cell>
        </row>
        <row r="212">
          <cell r="B212" t="str">
            <v>OFICIAL BOLLAND</v>
          </cell>
          <cell r="C212">
            <v>43160</v>
          </cell>
          <cell r="D212" t="str">
            <v>Zona 4</v>
          </cell>
          <cell r="E212">
            <v>67.72</v>
          </cell>
          <cell r="F212">
            <v>67.72</v>
          </cell>
          <cell r="G212">
            <v>95.83</v>
          </cell>
          <cell r="H212">
            <v>224.97</v>
          </cell>
          <cell r="I212">
            <v>93.74</v>
          </cell>
          <cell r="J212">
            <v>338.77</v>
          </cell>
          <cell r="K212">
            <v>4020.5</v>
          </cell>
        </row>
        <row r="213">
          <cell r="B213" t="str">
            <v>OFICIAL ESPECIALIZADO</v>
          </cell>
          <cell r="C213">
            <v>43160</v>
          </cell>
          <cell r="D213" t="str">
            <v>Zona 4</v>
          </cell>
          <cell r="E213">
            <v>67.72</v>
          </cell>
          <cell r="F213">
            <v>67.72</v>
          </cell>
          <cell r="G213">
            <v>95.83</v>
          </cell>
          <cell r="H213">
            <v>224.97</v>
          </cell>
          <cell r="I213">
            <v>93.74</v>
          </cell>
          <cell r="J213">
            <v>338.77</v>
          </cell>
          <cell r="K213">
            <v>4020.5</v>
          </cell>
        </row>
        <row r="214">
          <cell r="B214" t="str">
            <v>SERENO</v>
          </cell>
          <cell r="C214">
            <v>43160</v>
          </cell>
          <cell r="D214" t="str">
            <v>Zona 4</v>
          </cell>
          <cell r="E214">
            <v>8905.02</v>
          </cell>
          <cell r="F214">
            <v>8905.02</v>
          </cell>
          <cell r="G214">
            <v>95.83</v>
          </cell>
          <cell r="H214">
            <v>224.97</v>
          </cell>
          <cell r="I214">
            <v>93.74</v>
          </cell>
          <cell r="J214">
            <v>338.77</v>
          </cell>
          <cell r="K214">
            <v>4020.5</v>
          </cell>
        </row>
        <row r="215">
          <cell r="B215" t="str">
            <v>AYUDANTE</v>
          </cell>
          <cell r="C215">
            <v>43374</v>
          </cell>
          <cell r="D215" t="str">
            <v>Zona 1</v>
          </cell>
          <cell r="E215">
            <v>58.7</v>
          </cell>
          <cell r="F215">
            <v>0</v>
          </cell>
          <cell r="G215">
            <v>102.5</v>
          </cell>
          <cell r="H215">
            <v>269.95999999999998</v>
          </cell>
          <cell r="I215">
            <v>0</v>
          </cell>
          <cell r="J215">
            <v>340.97</v>
          </cell>
          <cell r="K215">
            <v>4824.6000000000004</v>
          </cell>
        </row>
        <row r="216">
          <cell r="B216" t="str">
            <v>MEDIO OFICIAL</v>
          </cell>
          <cell r="C216">
            <v>43374</v>
          </cell>
          <cell r="D216" t="str">
            <v>Zona 1</v>
          </cell>
          <cell r="E216">
            <v>63.8</v>
          </cell>
          <cell r="F216">
            <v>0</v>
          </cell>
          <cell r="G216">
            <v>102.5</v>
          </cell>
          <cell r="H216">
            <v>269.95999999999998</v>
          </cell>
          <cell r="I216">
            <v>0</v>
          </cell>
          <cell r="J216">
            <v>340.97</v>
          </cell>
          <cell r="K216">
            <v>4824.6000000000004</v>
          </cell>
        </row>
        <row r="217">
          <cell r="B217" t="str">
            <v>OFICIAL</v>
          </cell>
          <cell r="C217">
            <v>43374</v>
          </cell>
          <cell r="D217" t="str">
            <v>Zona 1</v>
          </cell>
          <cell r="E217">
            <v>69.19</v>
          </cell>
          <cell r="F217">
            <v>0</v>
          </cell>
          <cell r="G217">
            <v>102.5</v>
          </cell>
          <cell r="H217">
            <v>269.95999999999998</v>
          </cell>
          <cell r="I217">
            <v>0</v>
          </cell>
          <cell r="J217">
            <v>340.97</v>
          </cell>
          <cell r="K217">
            <v>4824.6000000000004</v>
          </cell>
        </row>
        <row r="218">
          <cell r="B218" t="str">
            <v>OFICIAL BOLLAND</v>
          </cell>
          <cell r="C218">
            <v>43374</v>
          </cell>
          <cell r="D218" t="str">
            <v>Zona 1</v>
          </cell>
          <cell r="E218">
            <v>69.19</v>
          </cell>
          <cell r="F218">
            <v>0</v>
          </cell>
          <cell r="G218">
            <v>102.5</v>
          </cell>
          <cell r="H218">
            <v>269.95999999999998</v>
          </cell>
          <cell r="I218">
            <v>0</v>
          </cell>
          <cell r="J218">
            <v>340.97</v>
          </cell>
          <cell r="K218">
            <v>4824.6000000000004</v>
          </cell>
        </row>
        <row r="219">
          <cell r="B219" t="str">
            <v>OFICIAL ESPECIALIZADO</v>
          </cell>
          <cell r="C219">
            <v>43374</v>
          </cell>
          <cell r="D219" t="str">
            <v>Zona 1</v>
          </cell>
          <cell r="E219">
            <v>81.260000000000005</v>
          </cell>
          <cell r="F219">
            <v>0</v>
          </cell>
          <cell r="G219">
            <v>102.5</v>
          </cell>
          <cell r="H219">
            <v>269.95999999999998</v>
          </cell>
          <cell r="I219">
            <v>0</v>
          </cell>
          <cell r="J219">
            <v>340.97</v>
          </cell>
          <cell r="K219">
            <v>4824.6000000000004</v>
          </cell>
        </row>
        <row r="220">
          <cell r="B220" t="str">
            <v>SERENO</v>
          </cell>
          <cell r="C220">
            <v>43374</v>
          </cell>
          <cell r="D220" t="str">
            <v>Zona 1</v>
          </cell>
          <cell r="E220">
            <v>10686.02</v>
          </cell>
          <cell r="F220">
            <v>0</v>
          </cell>
          <cell r="G220">
            <v>102.5</v>
          </cell>
          <cell r="H220">
            <v>269.95999999999998</v>
          </cell>
          <cell r="I220">
            <v>0</v>
          </cell>
          <cell r="J220">
            <v>340.97</v>
          </cell>
          <cell r="K220">
            <v>4824.6000000000004</v>
          </cell>
        </row>
        <row r="221">
          <cell r="B221" t="str">
            <v>AYUDANTE</v>
          </cell>
          <cell r="C221">
            <v>43374</v>
          </cell>
          <cell r="D221" t="str">
            <v>Zona 2</v>
          </cell>
          <cell r="E221">
            <v>58.7</v>
          </cell>
          <cell r="F221">
            <v>9.9700000000000006</v>
          </cell>
          <cell r="G221">
            <v>115</v>
          </cell>
          <cell r="H221">
            <v>269.95999999999998</v>
          </cell>
          <cell r="I221">
            <v>112.49</v>
          </cell>
          <cell r="J221">
            <v>340.97</v>
          </cell>
          <cell r="K221">
            <v>4824.6000000000004</v>
          </cell>
        </row>
        <row r="222">
          <cell r="B222" t="str">
            <v>MEDIO OFICIAL</v>
          </cell>
          <cell r="C222">
            <v>43374</v>
          </cell>
          <cell r="D222" t="str">
            <v>Zona 2</v>
          </cell>
          <cell r="E222">
            <v>63.8</v>
          </cell>
          <cell r="F222">
            <v>10.85</v>
          </cell>
          <cell r="G222">
            <v>115</v>
          </cell>
          <cell r="H222">
            <v>269.95999999999998</v>
          </cell>
          <cell r="I222">
            <v>112.49</v>
          </cell>
          <cell r="J222">
            <v>340.97</v>
          </cell>
          <cell r="K222">
            <v>4824.6000000000004</v>
          </cell>
        </row>
        <row r="223">
          <cell r="B223" t="str">
            <v>OFICIAL</v>
          </cell>
          <cell r="C223">
            <v>43374</v>
          </cell>
          <cell r="D223" t="str">
            <v>Zona 2</v>
          </cell>
          <cell r="E223">
            <v>69.19</v>
          </cell>
          <cell r="F223">
            <v>11.77</v>
          </cell>
          <cell r="G223">
            <v>115</v>
          </cell>
          <cell r="H223">
            <v>269.95999999999998</v>
          </cell>
          <cell r="I223">
            <v>112.49</v>
          </cell>
          <cell r="J223">
            <v>340.97</v>
          </cell>
          <cell r="K223">
            <v>4824.6000000000004</v>
          </cell>
        </row>
        <row r="224">
          <cell r="B224" t="str">
            <v>OFICIAL BOLLAND</v>
          </cell>
          <cell r="C224">
            <v>43374</v>
          </cell>
          <cell r="D224" t="str">
            <v>Zona 2</v>
          </cell>
          <cell r="E224">
            <v>69.19</v>
          </cell>
          <cell r="F224">
            <v>11.77</v>
          </cell>
          <cell r="G224">
            <v>115</v>
          </cell>
          <cell r="H224">
            <v>269.95999999999998</v>
          </cell>
          <cell r="I224">
            <v>112.49</v>
          </cell>
          <cell r="J224">
            <v>340.97</v>
          </cell>
          <cell r="K224">
            <v>4824.6000000000004</v>
          </cell>
        </row>
        <row r="225">
          <cell r="B225" t="str">
            <v>OFICIAL ESPECIALIZADO</v>
          </cell>
          <cell r="C225">
            <v>43374</v>
          </cell>
          <cell r="D225" t="str">
            <v>Zona 2</v>
          </cell>
          <cell r="E225">
            <v>81.260000000000005</v>
          </cell>
          <cell r="F225">
            <v>13.81</v>
          </cell>
          <cell r="G225">
            <v>115</v>
          </cell>
          <cell r="H225">
            <v>269.95999999999998</v>
          </cell>
          <cell r="I225">
            <v>112.49</v>
          </cell>
          <cell r="J225">
            <v>340.97</v>
          </cell>
          <cell r="K225">
            <v>4824.6000000000004</v>
          </cell>
        </row>
        <row r="226">
          <cell r="B226" t="str">
            <v>SERENO</v>
          </cell>
          <cell r="C226">
            <v>43374</v>
          </cell>
          <cell r="D226" t="str">
            <v>Zona 2</v>
          </cell>
          <cell r="E226">
            <v>10686.02</v>
          </cell>
          <cell r="F226">
            <v>1816.64</v>
          </cell>
          <cell r="G226">
            <v>115</v>
          </cell>
          <cell r="H226">
            <v>269.95999999999998</v>
          </cell>
          <cell r="I226">
            <v>112.49</v>
          </cell>
          <cell r="J226">
            <v>340.97</v>
          </cell>
          <cell r="K226">
            <v>4824.6000000000004</v>
          </cell>
        </row>
        <row r="227">
          <cell r="B227" t="str">
            <v>AYUDANTE</v>
          </cell>
          <cell r="C227">
            <v>43374</v>
          </cell>
          <cell r="D227" t="str">
            <v>Zona 3</v>
          </cell>
          <cell r="E227">
            <v>58.7</v>
          </cell>
          <cell r="F227">
            <v>48.14</v>
          </cell>
          <cell r="G227">
            <v>115</v>
          </cell>
          <cell r="H227">
            <v>269.95999999999998</v>
          </cell>
          <cell r="I227">
            <v>112.49</v>
          </cell>
          <cell r="J227">
            <v>482.48</v>
          </cell>
          <cell r="K227">
            <v>4824.6000000000004</v>
          </cell>
        </row>
        <row r="228">
          <cell r="B228" t="str">
            <v>MEDIO OFICIAL</v>
          </cell>
          <cell r="C228">
            <v>43374</v>
          </cell>
          <cell r="D228" t="str">
            <v>Zona 3</v>
          </cell>
          <cell r="E228">
            <v>63.8</v>
          </cell>
          <cell r="F228">
            <v>52.3</v>
          </cell>
          <cell r="G228">
            <v>115</v>
          </cell>
          <cell r="H228">
            <v>269.95999999999998</v>
          </cell>
          <cell r="I228">
            <v>112.49</v>
          </cell>
          <cell r="J228">
            <v>482.48</v>
          </cell>
          <cell r="K228">
            <v>4824.6000000000004</v>
          </cell>
        </row>
        <row r="229">
          <cell r="B229" t="str">
            <v>OFICIAL</v>
          </cell>
          <cell r="C229">
            <v>43374</v>
          </cell>
          <cell r="D229" t="str">
            <v>Zona 3</v>
          </cell>
          <cell r="E229">
            <v>69.19</v>
          </cell>
          <cell r="F229">
            <v>56.75</v>
          </cell>
          <cell r="G229">
            <v>115</v>
          </cell>
          <cell r="H229">
            <v>269.95999999999998</v>
          </cell>
          <cell r="I229">
            <v>112.49</v>
          </cell>
          <cell r="J229">
            <v>482.48</v>
          </cell>
          <cell r="K229">
            <v>4824.6000000000004</v>
          </cell>
        </row>
        <row r="230">
          <cell r="B230" t="str">
            <v>OFICIAL BOLLAND</v>
          </cell>
          <cell r="C230">
            <v>43374</v>
          </cell>
          <cell r="D230" t="str">
            <v>Zona 3</v>
          </cell>
          <cell r="E230">
            <v>69.19</v>
          </cell>
          <cell r="F230">
            <v>56.75</v>
          </cell>
          <cell r="G230">
            <v>115</v>
          </cell>
          <cell r="H230">
            <v>269.95999999999998</v>
          </cell>
          <cell r="I230">
            <v>112.49</v>
          </cell>
          <cell r="J230">
            <v>482.48</v>
          </cell>
          <cell r="K230">
            <v>4824.6000000000004</v>
          </cell>
        </row>
        <row r="231">
          <cell r="B231" t="str">
            <v>OFICIAL ESPECIALIZADO</v>
          </cell>
          <cell r="C231">
            <v>43374</v>
          </cell>
          <cell r="D231" t="str">
            <v>Zona 3</v>
          </cell>
          <cell r="E231">
            <v>81.260000000000005</v>
          </cell>
          <cell r="F231">
            <v>66.64</v>
          </cell>
          <cell r="G231">
            <v>115</v>
          </cell>
          <cell r="H231">
            <v>269.95999999999998</v>
          </cell>
          <cell r="I231">
            <v>112.49</v>
          </cell>
          <cell r="J231">
            <v>482.48</v>
          </cell>
          <cell r="K231">
            <v>4824.6000000000004</v>
          </cell>
        </row>
        <row r="232">
          <cell r="B232" t="str">
            <v>SERENO</v>
          </cell>
          <cell r="C232">
            <v>43374</v>
          </cell>
          <cell r="D232" t="str">
            <v>Zona 3</v>
          </cell>
          <cell r="E232">
            <v>10686.02</v>
          </cell>
          <cell r="F232">
            <v>8762.56</v>
          </cell>
          <cell r="G232">
            <v>115</v>
          </cell>
          <cell r="H232">
            <v>269.95999999999998</v>
          </cell>
          <cell r="I232">
            <v>112.49</v>
          </cell>
          <cell r="J232">
            <v>482.48</v>
          </cell>
          <cell r="K232">
            <v>4824.6000000000004</v>
          </cell>
        </row>
        <row r="233">
          <cell r="B233" t="str">
            <v>AYUDANTE</v>
          </cell>
          <cell r="C233">
            <v>43374</v>
          </cell>
          <cell r="D233" t="str">
            <v>Zona 4</v>
          </cell>
          <cell r="E233">
            <v>58.7</v>
          </cell>
          <cell r="F233">
            <v>58.7</v>
          </cell>
          <cell r="G233">
            <v>115</v>
          </cell>
          <cell r="H233">
            <v>269.95999999999998</v>
          </cell>
          <cell r="I233">
            <v>112.49</v>
          </cell>
          <cell r="J233">
            <v>406.52</v>
          </cell>
          <cell r="K233">
            <v>4824.6000000000004</v>
          </cell>
        </row>
        <row r="234">
          <cell r="B234" t="str">
            <v>MEDIO OFICIAL</v>
          </cell>
          <cell r="C234">
            <v>43374</v>
          </cell>
          <cell r="D234" t="str">
            <v>Zona 4</v>
          </cell>
          <cell r="E234">
            <v>63.8</v>
          </cell>
          <cell r="F234">
            <v>52.3</v>
          </cell>
          <cell r="G234">
            <v>115</v>
          </cell>
          <cell r="H234">
            <v>269.95999999999998</v>
          </cell>
          <cell r="I234">
            <v>112.49</v>
          </cell>
          <cell r="J234">
            <v>406.52</v>
          </cell>
          <cell r="K234">
            <v>4824.6000000000004</v>
          </cell>
        </row>
        <row r="235">
          <cell r="B235" t="str">
            <v>OFICIAL</v>
          </cell>
          <cell r="C235">
            <v>43374</v>
          </cell>
          <cell r="D235" t="str">
            <v>Zona 4</v>
          </cell>
          <cell r="E235">
            <v>69.19</v>
          </cell>
          <cell r="F235">
            <v>69.19</v>
          </cell>
          <cell r="G235">
            <v>115</v>
          </cell>
          <cell r="H235">
            <v>269.95999999999998</v>
          </cell>
          <cell r="I235">
            <v>112.49</v>
          </cell>
          <cell r="J235">
            <v>406.52</v>
          </cell>
          <cell r="K235">
            <v>4824.6000000000004</v>
          </cell>
        </row>
        <row r="236">
          <cell r="B236" t="str">
            <v>OFICIAL BOLLAND</v>
          </cell>
          <cell r="C236">
            <v>43374</v>
          </cell>
          <cell r="D236" t="str">
            <v>Zona 4</v>
          </cell>
          <cell r="E236">
            <v>69.19</v>
          </cell>
          <cell r="F236">
            <v>69.19</v>
          </cell>
          <cell r="G236">
            <v>115</v>
          </cell>
          <cell r="H236">
            <v>269.95999999999998</v>
          </cell>
          <cell r="I236">
            <v>112.49</v>
          </cell>
          <cell r="J236">
            <v>406.52</v>
          </cell>
          <cell r="K236">
            <v>4824.6000000000004</v>
          </cell>
        </row>
        <row r="237">
          <cell r="B237" t="str">
            <v>OFICIAL ESPECIALIZADO</v>
          </cell>
          <cell r="C237">
            <v>43374</v>
          </cell>
          <cell r="D237" t="str">
            <v>Zona 4</v>
          </cell>
          <cell r="E237">
            <v>81.260000000000005</v>
          </cell>
          <cell r="F237">
            <v>81.260000000000005</v>
          </cell>
          <cell r="G237">
            <v>115</v>
          </cell>
          <cell r="H237">
            <v>269.95999999999998</v>
          </cell>
          <cell r="I237">
            <v>112.49</v>
          </cell>
          <cell r="J237">
            <v>406.52</v>
          </cell>
          <cell r="K237">
            <v>4824.6000000000004</v>
          </cell>
        </row>
        <row r="238">
          <cell r="B238" t="str">
            <v>SERENO</v>
          </cell>
          <cell r="C238">
            <v>43374</v>
          </cell>
          <cell r="D238" t="str">
            <v>Zona 4</v>
          </cell>
          <cell r="E238">
            <v>10686.02</v>
          </cell>
          <cell r="F238">
            <v>10686.02</v>
          </cell>
          <cell r="G238">
            <v>115</v>
          </cell>
          <cell r="H238">
            <v>269.95999999999998</v>
          </cell>
          <cell r="I238">
            <v>112.49</v>
          </cell>
          <cell r="J238">
            <v>406.52</v>
          </cell>
          <cell r="K238">
            <v>4824.6000000000004</v>
          </cell>
        </row>
        <row r="239">
          <cell r="B239" t="str">
            <v>AYUDANTE</v>
          </cell>
          <cell r="C239">
            <v>43405</v>
          </cell>
          <cell r="D239" t="str">
            <v>Zona 1</v>
          </cell>
          <cell r="E239">
            <v>63.59</v>
          </cell>
          <cell r="G239">
            <v>111.05</v>
          </cell>
          <cell r="H239">
            <v>292.45999999999998</v>
          </cell>
          <cell r="J239">
            <v>369.39</v>
          </cell>
          <cell r="K239">
            <v>5226.6499999999996</v>
          </cell>
        </row>
        <row r="240">
          <cell r="B240" t="str">
            <v>MEDIO OFICIAL</v>
          </cell>
          <cell r="C240">
            <v>43405</v>
          </cell>
          <cell r="D240" t="str">
            <v>Zona 1</v>
          </cell>
          <cell r="E240">
            <v>74.959999999999994</v>
          </cell>
          <cell r="G240">
            <v>111.05</v>
          </cell>
          <cell r="H240">
            <v>292.45999999999998</v>
          </cell>
          <cell r="J240">
            <v>369.39</v>
          </cell>
          <cell r="K240">
            <v>5226.6499999999996</v>
          </cell>
        </row>
        <row r="241">
          <cell r="B241" t="str">
            <v>OFICIAL</v>
          </cell>
          <cell r="C241">
            <v>43405</v>
          </cell>
          <cell r="D241" t="str">
            <v>Zona 1</v>
          </cell>
          <cell r="E241">
            <v>74.959999999999994</v>
          </cell>
          <cell r="G241">
            <v>111.05</v>
          </cell>
          <cell r="H241">
            <v>292.45999999999998</v>
          </cell>
          <cell r="J241">
            <v>369.39</v>
          </cell>
          <cell r="K241">
            <v>5226.6499999999996</v>
          </cell>
        </row>
        <row r="242">
          <cell r="B242" t="str">
            <v>OFICIAL BOLLAND</v>
          </cell>
          <cell r="C242">
            <v>43405</v>
          </cell>
          <cell r="D242" t="str">
            <v>Zona 1</v>
          </cell>
          <cell r="E242">
            <v>88.03</v>
          </cell>
          <cell r="G242">
            <v>111.05</v>
          </cell>
          <cell r="H242">
            <v>292.45999999999998</v>
          </cell>
          <cell r="J242">
            <v>369.39</v>
          </cell>
          <cell r="K242">
            <v>5226.6499999999996</v>
          </cell>
        </row>
        <row r="243">
          <cell r="B243" t="str">
            <v>OFICIAL ESPECIALIZADO</v>
          </cell>
          <cell r="C243">
            <v>43405</v>
          </cell>
          <cell r="D243" t="str">
            <v>Zona 1</v>
          </cell>
          <cell r="E243">
            <v>88.03</v>
          </cell>
          <cell r="G243">
            <v>111.05</v>
          </cell>
          <cell r="H243">
            <v>292.45999999999998</v>
          </cell>
          <cell r="J243">
            <v>369.39</v>
          </cell>
          <cell r="K243">
            <v>5226.6499999999996</v>
          </cell>
        </row>
        <row r="244">
          <cell r="B244" t="str">
            <v>SERENO</v>
          </cell>
          <cell r="C244">
            <v>43405</v>
          </cell>
          <cell r="D244" t="str">
            <v>Zona 1</v>
          </cell>
          <cell r="E244">
            <v>11576.52</v>
          </cell>
          <cell r="G244">
            <v>111.05</v>
          </cell>
          <cell r="H244">
            <v>292.45999999999998</v>
          </cell>
          <cell r="J244">
            <v>369.39</v>
          </cell>
          <cell r="K244">
            <v>5226.6499999999996</v>
          </cell>
        </row>
        <row r="245">
          <cell r="B245" t="str">
            <v>AYUDANTE</v>
          </cell>
          <cell r="C245">
            <v>43405</v>
          </cell>
          <cell r="D245" t="str">
            <v>Zona 2</v>
          </cell>
          <cell r="E245">
            <v>63.59</v>
          </cell>
          <cell r="F245">
            <v>10.81</v>
          </cell>
          <cell r="G245">
            <v>124.58</v>
          </cell>
          <cell r="H245">
            <v>292.45999999999998</v>
          </cell>
          <cell r="I245">
            <v>121.86</v>
          </cell>
          <cell r="J245">
            <v>369.39</v>
          </cell>
          <cell r="K245">
            <v>5226.6499999999996</v>
          </cell>
        </row>
        <row r="246">
          <cell r="B246" t="str">
            <v>MEDIO OFICIAL</v>
          </cell>
          <cell r="C246">
            <v>43405</v>
          </cell>
          <cell r="D246" t="str">
            <v>Zona 2</v>
          </cell>
          <cell r="E246">
            <v>69.12</v>
          </cell>
          <cell r="F246">
            <v>11.75</v>
          </cell>
          <cell r="G246">
            <v>124.58</v>
          </cell>
          <cell r="H246">
            <v>292.45999999999998</v>
          </cell>
          <cell r="I246">
            <v>121.86</v>
          </cell>
          <cell r="J246">
            <v>369.39</v>
          </cell>
          <cell r="K246">
            <v>5226.6499999999996</v>
          </cell>
        </row>
        <row r="247">
          <cell r="B247" t="str">
            <v>OFICIAL</v>
          </cell>
          <cell r="C247">
            <v>43405</v>
          </cell>
          <cell r="D247" t="str">
            <v>Zona 2</v>
          </cell>
          <cell r="E247">
            <v>74.959999999999994</v>
          </cell>
          <cell r="F247">
            <v>12.75</v>
          </cell>
          <cell r="G247">
            <v>124.58</v>
          </cell>
          <cell r="H247">
            <v>292.45999999999998</v>
          </cell>
          <cell r="I247">
            <v>121.86</v>
          </cell>
          <cell r="J247">
            <v>369.39</v>
          </cell>
          <cell r="K247">
            <v>5226.6499999999996</v>
          </cell>
        </row>
        <row r="248">
          <cell r="B248" t="str">
            <v>OFICIAL BOLLAND</v>
          </cell>
          <cell r="C248">
            <v>43405</v>
          </cell>
          <cell r="D248" t="str">
            <v>Zona 2</v>
          </cell>
          <cell r="E248">
            <v>88.03</v>
          </cell>
          <cell r="F248">
            <v>14.97</v>
          </cell>
          <cell r="G248">
            <v>124.58</v>
          </cell>
          <cell r="H248">
            <v>292.45999999999998</v>
          </cell>
          <cell r="I248">
            <v>121.86</v>
          </cell>
          <cell r="J248">
            <v>369.39</v>
          </cell>
          <cell r="K248">
            <v>5226.6499999999996</v>
          </cell>
        </row>
        <row r="249">
          <cell r="B249" t="str">
            <v>OFICIAL ESPECIALIZADO</v>
          </cell>
          <cell r="C249">
            <v>43405</v>
          </cell>
          <cell r="D249" t="str">
            <v>Zona 2</v>
          </cell>
          <cell r="E249">
            <v>88.03</v>
          </cell>
          <cell r="F249">
            <v>14.97</v>
          </cell>
          <cell r="G249">
            <v>124.58</v>
          </cell>
          <cell r="H249">
            <v>292.45999999999998</v>
          </cell>
          <cell r="I249">
            <v>121.86</v>
          </cell>
          <cell r="J249">
            <v>369.39</v>
          </cell>
          <cell r="K249">
            <v>5226.6499999999996</v>
          </cell>
        </row>
        <row r="250">
          <cell r="B250" t="str">
            <v>SERENO</v>
          </cell>
          <cell r="C250">
            <v>43405</v>
          </cell>
          <cell r="D250" t="str">
            <v>Zona 2</v>
          </cell>
          <cell r="E250">
            <v>11576.52</v>
          </cell>
          <cell r="F250">
            <v>1968.03</v>
          </cell>
          <cell r="G250">
            <v>124.58</v>
          </cell>
          <cell r="H250">
            <v>292.45999999999998</v>
          </cell>
          <cell r="I250">
            <v>121.86</v>
          </cell>
          <cell r="J250">
            <v>369.39</v>
          </cell>
          <cell r="K250">
            <v>5226.6499999999996</v>
          </cell>
        </row>
        <row r="251">
          <cell r="B251" t="str">
            <v>AYUDANTE</v>
          </cell>
          <cell r="C251">
            <v>43405</v>
          </cell>
          <cell r="D251" t="str">
            <v>Zona 3</v>
          </cell>
          <cell r="E251">
            <v>63.59</v>
          </cell>
          <cell r="F251">
            <v>52.15</v>
          </cell>
          <cell r="G251">
            <v>124.58</v>
          </cell>
          <cell r="H251">
            <v>292.45999999999998</v>
          </cell>
          <cell r="I251">
            <v>121.86</v>
          </cell>
          <cell r="J251">
            <v>522.69000000000005</v>
          </cell>
          <cell r="K251">
            <v>5226.6499999999996</v>
          </cell>
        </row>
        <row r="252">
          <cell r="B252" t="str">
            <v>MEDIO OFICIAL</v>
          </cell>
          <cell r="C252">
            <v>43405</v>
          </cell>
          <cell r="D252" t="str">
            <v>Zona 3</v>
          </cell>
          <cell r="E252">
            <v>69.12</v>
          </cell>
          <cell r="F252">
            <v>56.65</v>
          </cell>
          <cell r="G252">
            <v>124.58</v>
          </cell>
          <cell r="H252">
            <v>292.45999999999998</v>
          </cell>
          <cell r="I252">
            <v>121.86</v>
          </cell>
          <cell r="J252">
            <v>522.69000000000005</v>
          </cell>
          <cell r="K252">
            <v>5226.6499999999996</v>
          </cell>
        </row>
        <row r="253">
          <cell r="B253" t="str">
            <v>OFICIAL</v>
          </cell>
          <cell r="C253">
            <v>43405</v>
          </cell>
          <cell r="D253" t="str">
            <v>Zona 3</v>
          </cell>
          <cell r="E253">
            <v>74.959999999999994</v>
          </cell>
          <cell r="F253">
            <v>61.47</v>
          </cell>
          <cell r="G253">
            <v>124.58</v>
          </cell>
          <cell r="H253">
            <v>292.45999999999998</v>
          </cell>
          <cell r="I253">
            <v>121.86</v>
          </cell>
          <cell r="J253">
            <v>522.69000000000005</v>
          </cell>
          <cell r="K253">
            <v>5226.6499999999996</v>
          </cell>
        </row>
        <row r="254">
          <cell r="B254" t="str">
            <v>OFICIAL BOLLAND</v>
          </cell>
          <cell r="C254">
            <v>43405</v>
          </cell>
          <cell r="D254" t="str">
            <v>Zona 3</v>
          </cell>
          <cell r="E254">
            <v>88.03</v>
          </cell>
          <cell r="F254">
            <v>72.19</v>
          </cell>
          <cell r="G254">
            <v>124.58</v>
          </cell>
          <cell r="H254">
            <v>292.45999999999998</v>
          </cell>
          <cell r="I254">
            <v>121.86</v>
          </cell>
          <cell r="J254">
            <v>522.69000000000005</v>
          </cell>
          <cell r="K254">
            <v>5226.6499999999996</v>
          </cell>
        </row>
        <row r="255">
          <cell r="B255" t="str">
            <v>OFICIAL ESPECIALIZADO</v>
          </cell>
          <cell r="C255">
            <v>43405</v>
          </cell>
          <cell r="D255" t="str">
            <v>Zona 3</v>
          </cell>
          <cell r="E255">
            <v>88.03</v>
          </cell>
          <cell r="F255">
            <v>72.19</v>
          </cell>
          <cell r="G255">
            <v>124.58</v>
          </cell>
          <cell r="H255">
            <v>292.45999999999998</v>
          </cell>
          <cell r="I255">
            <v>121.86</v>
          </cell>
          <cell r="J255">
            <v>522.69000000000005</v>
          </cell>
          <cell r="K255">
            <v>5226.6499999999996</v>
          </cell>
        </row>
        <row r="256">
          <cell r="B256" t="str">
            <v>SERENO</v>
          </cell>
          <cell r="C256">
            <v>43405</v>
          </cell>
          <cell r="D256" t="str">
            <v>Zona 3</v>
          </cell>
          <cell r="E256">
            <v>11576.52</v>
          </cell>
          <cell r="F256">
            <v>9492.77</v>
          </cell>
          <cell r="G256">
            <v>124.58</v>
          </cell>
          <cell r="H256">
            <v>292.45999999999998</v>
          </cell>
          <cell r="I256">
            <v>121.86</v>
          </cell>
          <cell r="J256">
            <v>522.69000000000005</v>
          </cell>
          <cell r="K256">
            <v>5226.6499999999996</v>
          </cell>
        </row>
        <row r="257">
          <cell r="B257" t="str">
            <v>AYUDANTE</v>
          </cell>
          <cell r="C257">
            <v>43405</v>
          </cell>
          <cell r="D257" t="str">
            <v>Zona 4</v>
          </cell>
          <cell r="E257">
            <v>63.59</v>
          </cell>
          <cell r="F257">
            <v>63.59</v>
          </cell>
          <cell r="G257">
            <v>124.58</v>
          </cell>
          <cell r="H257">
            <v>292.45999999999998</v>
          </cell>
          <cell r="I257">
            <v>121.86</v>
          </cell>
          <cell r="J257">
            <v>440.4</v>
          </cell>
          <cell r="K257">
            <v>5226.6499999999996</v>
          </cell>
        </row>
        <row r="258">
          <cell r="B258" t="str">
            <v>MEDIO OFICIAL</v>
          </cell>
          <cell r="C258">
            <v>43405</v>
          </cell>
          <cell r="D258" t="str">
            <v>Zona 4</v>
          </cell>
          <cell r="E258">
            <v>69.12</v>
          </cell>
          <cell r="F258">
            <v>69.12</v>
          </cell>
          <cell r="G258">
            <v>124.58</v>
          </cell>
          <cell r="H258">
            <v>292.45999999999998</v>
          </cell>
          <cell r="I258">
            <v>121.86</v>
          </cell>
          <cell r="J258">
            <v>440.4</v>
          </cell>
          <cell r="K258">
            <v>5226.6499999999996</v>
          </cell>
        </row>
        <row r="259">
          <cell r="B259" t="str">
            <v>OFICIAL</v>
          </cell>
          <cell r="C259">
            <v>43405</v>
          </cell>
          <cell r="D259" t="str">
            <v>Zona 4</v>
          </cell>
          <cell r="E259">
            <v>74.959999999999994</v>
          </cell>
          <cell r="F259">
            <v>74.959999999999994</v>
          </cell>
          <cell r="G259">
            <v>124.58</v>
          </cell>
          <cell r="H259">
            <v>292.45999999999998</v>
          </cell>
          <cell r="I259">
            <v>121.86</v>
          </cell>
          <cell r="J259">
            <v>440.4</v>
          </cell>
          <cell r="K259">
            <v>5226.6499999999996</v>
          </cell>
        </row>
        <row r="260">
          <cell r="B260" t="str">
            <v>OFICIAL BOLLAND</v>
          </cell>
          <cell r="C260">
            <v>43405</v>
          </cell>
          <cell r="D260" t="str">
            <v>Zona 4</v>
          </cell>
          <cell r="E260">
            <v>88.03</v>
          </cell>
          <cell r="F260">
            <v>88.03</v>
          </cell>
          <cell r="G260">
            <v>124.58</v>
          </cell>
          <cell r="H260">
            <v>292.45999999999998</v>
          </cell>
          <cell r="I260">
            <v>121.86</v>
          </cell>
          <cell r="J260">
            <v>440.4</v>
          </cell>
          <cell r="K260">
            <v>5226.6499999999996</v>
          </cell>
        </row>
        <row r="261">
          <cell r="B261" t="str">
            <v>OFICIAL ESPECIALIZADO</v>
          </cell>
          <cell r="C261">
            <v>43405</v>
          </cell>
          <cell r="D261" t="str">
            <v>Zona 4</v>
          </cell>
          <cell r="E261">
            <v>88.03</v>
          </cell>
          <cell r="F261">
            <v>88.03</v>
          </cell>
          <cell r="G261">
            <v>124.58</v>
          </cell>
          <cell r="H261">
            <v>292.45999999999998</v>
          </cell>
          <cell r="I261">
            <v>121.86</v>
          </cell>
          <cell r="J261">
            <v>440.4</v>
          </cell>
          <cell r="K261">
            <v>5226.6499999999996</v>
          </cell>
        </row>
        <row r="262">
          <cell r="B262" t="str">
            <v>SERENO</v>
          </cell>
          <cell r="C262">
            <v>43405</v>
          </cell>
          <cell r="D262" t="str">
            <v>Zona 4</v>
          </cell>
          <cell r="E262">
            <v>11576.52</v>
          </cell>
          <cell r="F262">
            <v>11576.52</v>
          </cell>
          <cell r="G262">
            <v>124.58</v>
          </cell>
          <cell r="H262">
            <v>292.45999999999998</v>
          </cell>
          <cell r="I262">
            <v>121.86</v>
          </cell>
          <cell r="J262">
            <v>440.4</v>
          </cell>
          <cell r="K262">
            <v>5226.6499999999996</v>
          </cell>
        </row>
      </sheetData>
      <sheetData sheetId="7">
        <row r="6">
          <cell r="B6">
            <v>42917</v>
          </cell>
          <cell r="C6">
            <v>43009</v>
          </cell>
          <cell r="D6">
            <v>43191</v>
          </cell>
          <cell r="E6">
            <v>43282</v>
          </cell>
          <cell r="F6">
            <v>43374</v>
          </cell>
          <cell r="G6">
            <v>43405</v>
          </cell>
        </row>
        <row r="7">
          <cell r="A7" t="str">
            <v>Vianda Ayuda Alimentaria</v>
          </cell>
          <cell r="B7">
            <v>262</v>
          </cell>
          <cell r="C7">
            <v>286</v>
          </cell>
          <cell r="D7">
            <v>321</v>
          </cell>
          <cell r="E7">
            <v>336</v>
          </cell>
          <cell r="F7">
            <v>359</v>
          </cell>
          <cell r="G7">
            <v>389</v>
          </cell>
        </row>
        <row r="8">
          <cell r="A8" t="str">
            <v>Asig. Vianda Comp. No Rem.</v>
          </cell>
          <cell r="B8">
            <v>1846</v>
          </cell>
          <cell r="C8">
            <v>1846</v>
          </cell>
          <cell r="D8">
            <v>1846</v>
          </cell>
          <cell r="E8">
            <v>1846</v>
          </cell>
          <cell r="F8">
            <v>1846</v>
          </cell>
          <cell r="G8">
            <v>1846</v>
          </cell>
        </row>
      </sheetData>
      <sheetData sheetId="8" refreshError="1"/>
      <sheetData sheetId="9">
        <row r="5">
          <cell r="B5" t="str">
            <v>Seleccionar Jurisdicción</v>
          </cell>
        </row>
      </sheetData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grama de trabajo"/>
      <sheetName val="MO - Petrolero Privado"/>
      <sheetName val="MO - Personal Jerárquico"/>
      <sheetName val="BD-FCONVENIO"/>
      <sheetName val="Hoja2"/>
      <sheetName val="IVA"/>
      <sheetName val="Costo MO 2017 - RESUMEN"/>
      <sheetName val="Q POZOS"/>
      <sheetName val="BD_ESCALAS"/>
      <sheetName val="BD_ADICIONALES"/>
      <sheetName val="CCT"/>
    </sheetNames>
    <sheetDataSet>
      <sheetData sheetId="0" refreshError="1"/>
      <sheetData sheetId="1">
        <row r="8">
          <cell r="E8" t="str">
            <v>SANTA CRUZ</v>
          </cell>
        </row>
        <row r="10">
          <cell r="E10" t="str">
            <v>643/12</v>
          </cell>
        </row>
      </sheetData>
      <sheetData sheetId="2"/>
      <sheetData sheetId="3"/>
      <sheetData sheetId="4"/>
      <sheetData sheetId="5"/>
      <sheetData sheetId="6"/>
      <sheetData sheetId="7"/>
      <sheetData sheetId="8">
        <row r="7">
          <cell r="C7" t="str">
            <v>CHUBUT</v>
          </cell>
        </row>
      </sheetData>
      <sheetData sheetId="9">
        <row r="6">
          <cell r="D6" t="str">
            <v>ASIG. VIANDA COMP. NO REM.</v>
          </cell>
        </row>
        <row r="8">
          <cell r="B8" t="str">
            <v>NEUQUEN</v>
          </cell>
        </row>
        <row r="9">
          <cell r="B9" t="str">
            <v>MENDOZA</v>
          </cell>
        </row>
        <row r="10">
          <cell r="B10" t="str">
            <v>SALTA</v>
          </cell>
        </row>
        <row r="11">
          <cell r="B11" t="str">
            <v>SANTA CRUZ</v>
          </cell>
        </row>
        <row r="12">
          <cell r="B12" t="str">
            <v>CHUBUT</v>
          </cell>
        </row>
        <row r="13">
          <cell r="B13" t="str">
            <v>NEUQUEN</v>
          </cell>
        </row>
        <row r="14">
          <cell r="B14" t="str">
            <v>MENDOZA</v>
          </cell>
        </row>
        <row r="15">
          <cell r="B15" t="str">
            <v>PAT. AUSTRAL</v>
          </cell>
        </row>
        <row r="16">
          <cell r="B16" t="str">
            <v>SALTA Y JUJUY</v>
          </cell>
        </row>
      </sheetData>
      <sheetData sheetId="10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DG"/>
      <sheetName val="Cotizaciones"/>
      <sheetName val="Afes"/>
      <sheetName val="Datos Generales"/>
      <sheetName val="Budget"/>
      <sheetName val="Base"/>
      <sheetName val="Resumen"/>
      <sheetName val="Drilling"/>
      <sheetName val="Completion"/>
      <sheetName val="Production Well Equipment"/>
      <sheetName val="Workover Oil-Gas"/>
      <sheetName val="Conversions &amp; Sel. Injection"/>
      <sheetName val="Plants"/>
      <sheetName val="Pipeline Oil-Gas"/>
      <sheetName val="Hardware &amp; Software"/>
      <sheetName val="Studies"/>
      <sheetName val="Testing"/>
      <sheetName val="Enviroment"/>
      <sheetName val="Water Disposal"/>
      <sheetName val="Infraestructure"/>
      <sheetName val="Oil &amp; Gas Line Repair"/>
      <sheetName val="Studies(2)"/>
      <sheetName val="ANALISIS DE CORONAS"/>
      <sheetName val="MEDIOAMBIENTE"/>
      <sheetName val="OLEOD-GASO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umen mensual de producción"/>
      <sheetName val="entregas de petróleo y gas"/>
      <sheetName val="recuperación secundaria"/>
      <sheetName val="planta de gas"/>
      <sheetName val="producción por yac-bloques"/>
      <sheetName val="prod. de fluidos-oil"/>
      <sheetName val="prod. de fluidos-gas"/>
      <sheetName val="estadistica de est. de pozos"/>
      <sheetName val="estados de pozos"/>
      <sheetName val="estadistica de inyección"/>
      <sheetName val="estadistica de iny. sumideros"/>
      <sheetName val="estado de pozos secundaria"/>
      <sheetName val="Resumen 1"/>
      <sheetName val="Resumen 2"/>
      <sheetName val="Resumen 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BLERO"/>
      <sheetName val="Errores"/>
      <sheetName val="PD"/>
      <sheetName val="PND"/>
      <sheetName val="Template"/>
      <sheetName val="PR"/>
      <sheetName val="PO"/>
      <sheetName val="EXP"/>
      <sheetName val="TOTAL"/>
      <sheetName val="MAXIMO"/>
      <sheetName val="Datos"/>
      <sheetName val="Opciones Multip"/>
    </sheetNames>
    <sheetDataSet>
      <sheetData sheetId="0" refreshError="1">
        <row r="6">
          <cell r="C6">
            <v>2001</v>
          </cell>
        </row>
      </sheetData>
      <sheetData sheetId="1" refreshError="1"/>
      <sheetData sheetId="2" refreshError="1"/>
      <sheetData sheetId="3" refreshError="1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"/>
      <sheetName val="Report"/>
      <sheetName val="API"/>
      <sheetName val="UIB"/>
    </sheetNames>
    <sheetDataSet>
      <sheetData sheetId="0" refreshError="1">
        <row r="3">
          <cell r="R3" t="str">
            <v>1 1/8"</v>
          </cell>
          <cell r="S3">
            <v>1.125</v>
          </cell>
          <cell r="T3">
            <v>0.99401955054989544</v>
          </cell>
          <cell r="U3">
            <v>3.72</v>
          </cell>
          <cell r="AF3">
            <v>3.2808398950100002</v>
          </cell>
        </row>
        <row r="4">
          <cell r="R4" t="str">
            <v>1"</v>
          </cell>
          <cell r="S4">
            <v>1</v>
          </cell>
          <cell r="T4">
            <v>0.78539816339744828</v>
          </cell>
          <cell r="U4">
            <v>2.89</v>
          </cell>
          <cell r="AF4">
            <v>3.6127291999999998E-2</v>
          </cell>
        </row>
        <row r="5">
          <cell r="H5" t="str">
            <v>M-912D-305-192</v>
          </cell>
          <cell r="J5" t="str">
            <v>192</v>
          </cell>
          <cell r="K5" t="str">
            <v>8 1/2</v>
          </cell>
          <cell r="L5">
            <v>8.5</v>
          </cell>
          <cell r="R5" t="str">
            <v>7/8"</v>
          </cell>
          <cell r="S5">
            <v>0.875</v>
          </cell>
          <cell r="T5">
            <v>0.6013204688511713</v>
          </cell>
          <cell r="U5">
            <v>2.1907999999999999</v>
          </cell>
          <cell r="AF5">
            <v>2.2046226199999999</v>
          </cell>
        </row>
        <row r="6">
          <cell r="R6" t="str">
            <v>3/4"</v>
          </cell>
          <cell r="S6">
            <v>0.75</v>
          </cell>
          <cell r="T6">
            <v>0.44178646691106466</v>
          </cell>
          <cell r="U6">
            <v>1.6255999999999999</v>
          </cell>
        </row>
        <row r="7">
          <cell r="D7" t="str">
            <v>2 1/2"</v>
          </cell>
          <cell r="E7">
            <v>250</v>
          </cell>
          <cell r="H7">
            <v>50</v>
          </cell>
        </row>
        <row r="9">
          <cell r="D9">
            <v>600</v>
          </cell>
          <cell r="H9">
            <v>28.8</v>
          </cell>
          <cell r="K9">
            <v>1400</v>
          </cell>
        </row>
        <row r="11">
          <cell r="D11">
            <v>600</v>
          </cell>
        </row>
        <row r="13">
          <cell r="D13">
            <v>120</v>
          </cell>
          <cell r="I13" t="str">
            <v>86-250</v>
          </cell>
          <cell r="J13" t="str">
            <v>condición 2</v>
          </cell>
          <cell r="K13" t="str">
            <v>D</v>
          </cell>
        </row>
        <row r="14">
          <cell r="J14">
            <v>0.8</v>
          </cell>
          <cell r="K14">
            <v>115000</v>
          </cell>
        </row>
        <row r="15">
          <cell r="D15">
            <v>0.9</v>
          </cell>
        </row>
        <row r="16">
          <cell r="H16">
            <v>10</v>
          </cell>
          <cell r="K16">
            <v>25</v>
          </cell>
        </row>
        <row r="17">
          <cell r="D17">
            <v>0.85</v>
          </cell>
        </row>
        <row r="19">
          <cell r="D19">
            <v>1.1499999999999999</v>
          </cell>
        </row>
      </sheetData>
      <sheetData sheetId="1" refreshError="1"/>
      <sheetData sheetId="2" refreshError="1">
        <row r="2">
          <cell r="A2" t="str">
            <v>86-100</v>
          </cell>
          <cell r="B2">
            <v>1</v>
          </cell>
          <cell r="C2">
            <v>2.0579999999999998</v>
          </cell>
          <cell r="D2">
            <v>7.4199999999999995E-7</v>
          </cell>
          <cell r="E2">
            <v>1.151</v>
          </cell>
          <cell r="F2" t="str">
            <v>1"</v>
          </cell>
          <cell r="G2" t="str">
            <v>7/8"</v>
          </cell>
          <cell r="H2" t="str">
            <v>3/4"</v>
          </cell>
          <cell r="J2">
            <v>0.22599999606609344</v>
          </cell>
          <cell r="K2">
            <v>0.23000000417232513</v>
          </cell>
          <cell r="L2">
            <v>0.5429999828338623</v>
          </cell>
          <cell r="M2">
            <v>0</v>
          </cell>
        </row>
        <row r="3">
          <cell r="A3" t="str">
            <v>86-125</v>
          </cell>
          <cell r="B3">
            <v>1.25</v>
          </cell>
          <cell r="C3">
            <v>2.0870000000000002</v>
          </cell>
          <cell r="D3">
            <v>7.3200000000000004E-7</v>
          </cell>
          <cell r="E3">
            <v>1.1559999999999999</v>
          </cell>
          <cell r="F3" t="str">
            <v>1"</v>
          </cell>
          <cell r="G3" t="str">
            <v>7/8"</v>
          </cell>
          <cell r="H3" t="str">
            <v>3/4"</v>
          </cell>
          <cell r="J3">
            <v>0.24300000071525574</v>
          </cell>
          <cell r="K3">
            <v>0.24500000476837158</v>
          </cell>
          <cell r="L3">
            <v>0.51200002431869507</v>
          </cell>
          <cell r="M3">
            <v>0</v>
          </cell>
        </row>
        <row r="4">
          <cell r="A4" t="str">
            <v>86-150</v>
          </cell>
          <cell r="B4">
            <v>1.5</v>
          </cell>
          <cell r="C4">
            <v>2.133</v>
          </cell>
          <cell r="D4">
            <v>7.1699999999999997E-7</v>
          </cell>
          <cell r="E4">
            <v>1.1619999999999999</v>
          </cell>
          <cell r="F4" t="str">
            <v>1"</v>
          </cell>
          <cell r="G4" t="str">
            <v>7/8"</v>
          </cell>
          <cell r="H4" t="str">
            <v>3/4"</v>
          </cell>
          <cell r="J4">
            <v>0.26800000667572021</v>
          </cell>
          <cell r="K4">
            <v>0.27000001072883606</v>
          </cell>
          <cell r="L4">
            <v>0.46299999952316284</v>
          </cell>
          <cell r="M4">
            <v>0</v>
          </cell>
        </row>
        <row r="5">
          <cell r="A5" t="str">
            <v>86-175</v>
          </cell>
          <cell r="B5">
            <v>1.75</v>
          </cell>
          <cell r="C5">
            <v>2.1850000000000001</v>
          </cell>
          <cell r="D5">
            <v>6.6899999999999997E-7</v>
          </cell>
          <cell r="E5">
            <v>1.1639999999999999</v>
          </cell>
          <cell r="F5" t="str">
            <v>1"</v>
          </cell>
          <cell r="G5" t="str">
            <v>7/8"</v>
          </cell>
          <cell r="H5" t="str">
            <v>3/4"</v>
          </cell>
          <cell r="J5">
            <v>0.29399999976158142</v>
          </cell>
          <cell r="K5">
            <v>0.30000001192092896</v>
          </cell>
          <cell r="L5">
            <v>0.40599998831748962</v>
          </cell>
          <cell r="M5">
            <v>0</v>
          </cell>
        </row>
        <row r="6">
          <cell r="A6" t="str">
            <v>86-200</v>
          </cell>
          <cell r="B6">
            <v>2</v>
          </cell>
          <cell r="C6">
            <v>2.2469999999999999</v>
          </cell>
          <cell r="D6">
            <v>6.7899999999999998E-7</v>
          </cell>
          <cell r="E6">
            <v>1.161</v>
          </cell>
          <cell r="F6" t="str">
            <v>1"</v>
          </cell>
          <cell r="G6" t="str">
            <v>7/8"</v>
          </cell>
          <cell r="H6" t="str">
            <v>3/4"</v>
          </cell>
          <cell r="J6">
            <v>0.32800000905990601</v>
          </cell>
          <cell r="K6">
            <v>0.33199998736381531</v>
          </cell>
          <cell r="L6">
            <v>0.33899998664855957</v>
          </cell>
          <cell r="M6">
            <v>0</v>
          </cell>
        </row>
        <row r="7">
          <cell r="A7" t="str">
            <v>86-225</v>
          </cell>
          <cell r="B7">
            <v>2.25</v>
          </cell>
          <cell r="C7">
            <v>2.3149999999999999</v>
          </cell>
          <cell r="D7">
            <v>6.5600000000000005E-7</v>
          </cell>
          <cell r="E7">
            <v>1.153</v>
          </cell>
          <cell r="F7" t="str">
            <v>1"</v>
          </cell>
          <cell r="G7" t="str">
            <v>7/8"</v>
          </cell>
          <cell r="H7" t="str">
            <v>3/4"</v>
          </cell>
          <cell r="J7">
            <v>0.36899998784065247</v>
          </cell>
          <cell r="K7">
            <v>0.36000001430511475</v>
          </cell>
          <cell r="L7">
            <v>0.27099999785423279</v>
          </cell>
          <cell r="M7">
            <v>0</v>
          </cell>
        </row>
        <row r="8">
          <cell r="A8" t="str">
            <v>86-250</v>
          </cell>
          <cell r="B8">
            <v>2.5</v>
          </cell>
          <cell r="C8">
            <v>2.3849999999999998</v>
          </cell>
          <cell r="D8">
            <v>6.3300000000000002E-7</v>
          </cell>
          <cell r="E8">
            <v>1.1379999999999999</v>
          </cell>
          <cell r="F8" t="str">
            <v>1"</v>
          </cell>
          <cell r="G8" t="str">
            <v>7/8"</v>
          </cell>
          <cell r="H8" t="str">
            <v>3/4"</v>
          </cell>
          <cell r="J8">
            <v>0.40599998831748962</v>
          </cell>
          <cell r="K8">
            <v>0.3970000147819519</v>
          </cell>
          <cell r="L8">
            <v>0.19699999690055847</v>
          </cell>
          <cell r="M8">
            <v>0</v>
          </cell>
        </row>
        <row r="9">
          <cell r="A9" t="str">
            <v>86-275</v>
          </cell>
          <cell r="B9">
            <v>2.75</v>
          </cell>
          <cell r="C9">
            <v>2.4550000000000001</v>
          </cell>
          <cell r="D9">
            <v>6.0999999999999998E-7</v>
          </cell>
          <cell r="E9">
            <v>1.119</v>
          </cell>
          <cell r="F9" t="str">
            <v>1"</v>
          </cell>
          <cell r="G9" t="str">
            <v>7/8"</v>
          </cell>
          <cell r="H9" t="str">
            <v>3/4"</v>
          </cell>
          <cell r="J9">
            <v>0.44499999284744263</v>
          </cell>
          <cell r="K9">
            <v>0.43299999833106995</v>
          </cell>
          <cell r="L9">
            <v>0.12200000137090683</v>
          </cell>
          <cell r="M9">
            <v>0</v>
          </cell>
        </row>
        <row r="10">
          <cell r="A10" t="str">
            <v>87-100</v>
          </cell>
          <cell r="B10">
            <v>1</v>
          </cell>
          <cell r="C10">
            <v>2.39</v>
          </cell>
          <cell r="D10">
            <v>6.1200000000000003E-7</v>
          </cell>
          <cell r="E10">
            <v>1.0549999999999999</v>
          </cell>
          <cell r="F10" t="str">
            <v>1"</v>
          </cell>
          <cell r="G10" t="str">
            <v>7/8"</v>
          </cell>
          <cell r="J10">
            <v>0.24300000071525574</v>
          </cell>
          <cell r="K10">
            <v>0.75700002908706665</v>
          </cell>
          <cell r="L10">
            <v>0</v>
          </cell>
          <cell r="M10">
            <v>0</v>
          </cell>
        </row>
        <row r="11">
          <cell r="A11" t="str">
            <v>87-125</v>
          </cell>
          <cell r="B11">
            <v>1.25</v>
          </cell>
          <cell r="C11">
            <v>2.399</v>
          </cell>
          <cell r="D11">
            <v>6.0999999999999998E-7</v>
          </cell>
          <cell r="E11">
            <v>1.0580000000000001</v>
          </cell>
          <cell r="F11" t="str">
            <v>1"</v>
          </cell>
          <cell r="G11" t="str">
            <v>7/8"</v>
          </cell>
          <cell r="J11">
            <v>0.25699999928474426</v>
          </cell>
          <cell r="K11">
            <v>0.74299997091293335</v>
          </cell>
          <cell r="L11">
            <v>0</v>
          </cell>
          <cell r="M11">
            <v>0</v>
          </cell>
        </row>
        <row r="12">
          <cell r="A12" t="str">
            <v>87-150</v>
          </cell>
          <cell r="B12">
            <v>1.5</v>
          </cell>
          <cell r="C12">
            <v>2.4129999999999998</v>
          </cell>
          <cell r="D12">
            <v>6.0699999999999997E-7</v>
          </cell>
          <cell r="E12">
            <v>1.0620000000000001</v>
          </cell>
          <cell r="F12" t="str">
            <v>1"</v>
          </cell>
          <cell r="G12" t="str">
            <v>7/8"</v>
          </cell>
          <cell r="J12">
            <v>0.27700001001358032</v>
          </cell>
          <cell r="K12">
            <v>0.72299998998641968</v>
          </cell>
          <cell r="L12">
            <v>0</v>
          </cell>
          <cell r="M12">
            <v>0</v>
          </cell>
        </row>
        <row r="13">
          <cell r="A13" t="str">
            <v>87-175</v>
          </cell>
          <cell r="B13">
            <v>1.75</v>
          </cell>
          <cell r="C13">
            <v>2.4300000000000002</v>
          </cell>
          <cell r="D13">
            <v>6.0299999999999999E-7</v>
          </cell>
          <cell r="E13">
            <v>1.0660000000000001</v>
          </cell>
          <cell r="F13" t="str">
            <v>1"</v>
          </cell>
          <cell r="G13" t="str">
            <v>7/8"</v>
          </cell>
          <cell r="J13">
            <v>0.30300000309944153</v>
          </cell>
          <cell r="K13">
            <v>0.69700002670288086</v>
          </cell>
          <cell r="L13">
            <v>0</v>
          </cell>
          <cell r="M13">
            <v>0</v>
          </cell>
        </row>
        <row r="14">
          <cell r="A14" t="str">
            <v>87-200</v>
          </cell>
          <cell r="B14">
            <v>2</v>
          </cell>
          <cell r="C14">
            <v>2.4500000000000002</v>
          </cell>
          <cell r="D14">
            <v>5.0800000000000005E-7</v>
          </cell>
          <cell r="E14">
            <v>1.071</v>
          </cell>
          <cell r="F14" t="str">
            <v>1"</v>
          </cell>
          <cell r="G14" t="str">
            <v>7/8"</v>
          </cell>
          <cell r="J14">
            <v>0.33199998736381531</v>
          </cell>
          <cell r="K14">
            <v>0.6679999828338623</v>
          </cell>
          <cell r="L14">
            <v>0</v>
          </cell>
          <cell r="M14">
            <v>0</v>
          </cell>
        </row>
        <row r="15">
          <cell r="A15" t="str">
            <v>87-225</v>
          </cell>
          <cell r="B15">
            <v>2.25</v>
          </cell>
          <cell r="C15">
            <v>2.472</v>
          </cell>
          <cell r="D15">
            <v>5.9400000000000005E-7</v>
          </cell>
          <cell r="E15">
            <v>1.075</v>
          </cell>
          <cell r="F15" t="str">
            <v>1"</v>
          </cell>
          <cell r="G15" t="str">
            <v>7/8"</v>
          </cell>
          <cell r="J15">
            <v>0.36399999260902405</v>
          </cell>
          <cell r="K15">
            <v>0.63599997758865356</v>
          </cell>
          <cell r="L15">
            <v>0</v>
          </cell>
          <cell r="M15">
            <v>0</v>
          </cell>
        </row>
        <row r="16">
          <cell r="A16" t="str">
            <v>87-250</v>
          </cell>
          <cell r="B16">
            <v>2.5</v>
          </cell>
          <cell r="C16">
            <v>2.496</v>
          </cell>
          <cell r="D16">
            <v>5.8800000000000002E-7</v>
          </cell>
          <cell r="E16">
            <v>1.079</v>
          </cell>
          <cell r="F16" t="str">
            <v>1"</v>
          </cell>
          <cell r="G16" t="str">
            <v>7/8"</v>
          </cell>
          <cell r="J16">
            <v>0.39899998903274536</v>
          </cell>
          <cell r="K16">
            <v>0.60100001096725464</v>
          </cell>
          <cell r="L16">
            <v>0</v>
          </cell>
          <cell r="M16">
            <v>0</v>
          </cell>
        </row>
        <row r="17">
          <cell r="A17" t="str">
            <v>87-275</v>
          </cell>
          <cell r="B17">
            <v>2.75</v>
          </cell>
          <cell r="C17">
            <v>2.5230000000000001</v>
          </cell>
          <cell r="D17">
            <v>5.82E-7</v>
          </cell>
          <cell r="E17">
            <v>1.0820000000000001</v>
          </cell>
          <cell r="F17" t="str">
            <v>1"</v>
          </cell>
          <cell r="G17" t="str">
            <v>7/8"</v>
          </cell>
          <cell r="J17">
            <v>0.43900001049041748</v>
          </cell>
          <cell r="K17">
            <v>0.56099998950958252</v>
          </cell>
          <cell r="L17">
            <v>0</v>
          </cell>
          <cell r="M17">
            <v>0</v>
          </cell>
        </row>
        <row r="18">
          <cell r="A18" t="str">
            <v>87-325</v>
          </cell>
          <cell r="B18">
            <v>3.25</v>
          </cell>
          <cell r="C18">
            <v>2.5750000000000002</v>
          </cell>
          <cell r="D18">
            <v>5.7000000000000005E-7</v>
          </cell>
          <cell r="E18">
            <v>1.0840000000000001</v>
          </cell>
          <cell r="F18" t="str">
            <v>1"</v>
          </cell>
          <cell r="G18" t="str">
            <v>7/8"</v>
          </cell>
          <cell r="J18">
            <v>0.51599997282028198</v>
          </cell>
          <cell r="K18">
            <v>0.48399999737739563</v>
          </cell>
          <cell r="L18">
            <v>0</v>
          </cell>
          <cell r="M18">
            <v>0</v>
          </cell>
        </row>
        <row r="19">
          <cell r="A19" t="str">
            <v>87-375</v>
          </cell>
          <cell r="B19">
            <v>3.75</v>
          </cell>
          <cell r="C19">
            <v>2.641</v>
          </cell>
          <cell r="D19">
            <v>5.5599999999999995E-7</v>
          </cell>
          <cell r="E19">
            <v>1.0780000000000001</v>
          </cell>
          <cell r="F19" t="str">
            <v>1"</v>
          </cell>
          <cell r="G19" t="str">
            <v>7/8"</v>
          </cell>
          <cell r="J19">
            <v>0.6119999885559082</v>
          </cell>
          <cell r="K19">
            <v>0.3880000114440918</v>
          </cell>
          <cell r="L19">
            <v>0</v>
          </cell>
          <cell r="M19">
            <v>0</v>
          </cell>
        </row>
        <row r="20">
          <cell r="A20" t="str">
            <v>87-475</v>
          </cell>
          <cell r="B20">
            <v>4.75</v>
          </cell>
          <cell r="C20">
            <v>2.7930000000000001</v>
          </cell>
          <cell r="D20">
            <v>5.2200000000000004E-7</v>
          </cell>
          <cell r="E20">
            <v>1.038</v>
          </cell>
          <cell r="F20" t="str">
            <v>1"</v>
          </cell>
          <cell r="G20" t="str">
            <v>7/8"</v>
          </cell>
          <cell r="J20">
            <v>0.83600002527236938</v>
          </cell>
          <cell r="K20">
            <v>0.164000004529953</v>
          </cell>
          <cell r="L20">
            <v>0</v>
          </cell>
          <cell r="M20">
            <v>0</v>
          </cell>
        </row>
        <row r="21">
          <cell r="A21" t="str">
            <v>88-xxx</v>
          </cell>
          <cell r="C21">
            <v>2.9039999999999999</v>
          </cell>
          <cell r="D21">
            <v>4.9699999999999996E-7</v>
          </cell>
          <cell r="E21">
            <v>1</v>
          </cell>
          <cell r="F21" t="str">
            <v>1"</v>
          </cell>
          <cell r="J21">
            <v>1</v>
          </cell>
          <cell r="K21">
            <v>0</v>
          </cell>
          <cell r="L21">
            <v>0</v>
          </cell>
          <cell r="M21">
            <v>0</v>
          </cell>
        </row>
        <row r="22">
          <cell r="A22" t="str">
            <v>96-100</v>
          </cell>
          <cell r="B22">
            <v>1</v>
          </cell>
          <cell r="C22">
            <v>2.3820000000000001</v>
          </cell>
          <cell r="D22">
            <v>6.7000000000000004E-7</v>
          </cell>
          <cell r="E22">
            <v>1.222</v>
          </cell>
          <cell r="F22" t="str">
            <v>1 1/8"</v>
          </cell>
          <cell r="G22" t="str">
            <v>1"</v>
          </cell>
          <cell r="H22" t="str">
            <v>7/8"</v>
          </cell>
          <cell r="I22" t="str">
            <v>3/4"</v>
          </cell>
          <cell r="J22">
            <v>0.19099999964237213</v>
          </cell>
          <cell r="K22">
            <v>0.19200000166893005</v>
          </cell>
          <cell r="L22">
            <v>0.19499999284744263</v>
          </cell>
          <cell r="M22">
            <v>0.42300000786781311</v>
          </cell>
        </row>
        <row r="23">
          <cell r="A23" t="str">
            <v>96-125</v>
          </cell>
          <cell r="B23">
            <v>1.25</v>
          </cell>
          <cell r="C23">
            <v>2.4350000000000001</v>
          </cell>
          <cell r="D23">
            <v>6.5499999999999998E-7</v>
          </cell>
          <cell r="E23">
            <v>1.224</v>
          </cell>
          <cell r="F23" t="str">
            <v>1 1/8"</v>
          </cell>
          <cell r="G23" t="str">
            <v>1"</v>
          </cell>
          <cell r="H23" t="str">
            <v>7/8"</v>
          </cell>
          <cell r="I23" t="str">
            <v>3/4"</v>
          </cell>
          <cell r="J23">
            <v>0.20499999821186066</v>
          </cell>
          <cell r="K23">
            <v>0.20499999821186066</v>
          </cell>
          <cell r="L23">
            <v>0.2070000022649765</v>
          </cell>
          <cell r="M23">
            <v>0.38299998641014099</v>
          </cell>
        </row>
        <row r="24">
          <cell r="A24" t="str">
            <v>96-150</v>
          </cell>
          <cell r="B24">
            <v>1.5</v>
          </cell>
          <cell r="C24">
            <v>2.5110000000000001</v>
          </cell>
          <cell r="D24">
            <v>6.3300000000000002E-7</v>
          </cell>
          <cell r="E24">
            <v>1.2230000000000001</v>
          </cell>
          <cell r="F24" t="str">
            <v>1 1/8"</v>
          </cell>
          <cell r="G24" t="str">
            <v>1"</v>
          </cell>
          <cell r="H24" t="str">
            <v>7/8"</v>
          </cell>
          <cell r="I24" t="str">
            <v>3/4"</v>
          </cell>
          <cell r="J24">
            <v>0.22400000691413879</v>
          </cell>
          <cell r="K24">
            <v>0.22499999403953552</v>
          </cell>
          <cell r="L24">
            <v>0.22800000011920929</v>
          </cell>
          <cell r="M24">
            <v>0.32300001382827759</v>
          </cell>
        </row>
        <row r="25">
          <cell r="A25" t="str">
            <v>96-175</v>
          </cell>
          <cell r="B25">
            <v>1.75</v>
          </cell>
          <cell r="C25">
            <v>2.6070000000000002</v>
          </cell>
          <cell r="D25">
            <v>6.06E-7</v>
          </cell>
          <cell r="E25">
            <v>1.2130000000000001</v>
          </cell>
          <cell r="F25" t="str">
            <v>1 1/8"</v>
          </cell>
          <cell r="G25" t="str">
            <v>1"</v>
          </cell>
          <cell r="H25" t="str">
            <v>7/8"</v>
          </cell>
          <cell r="I25" t="str">
            <v>3/4"</v>
          </cell>
          <cell r="J25">
            <v>0.24799999594688416</v>
          </cell>
          <cell r="K25">
            <v>0.25</v>
          </cell>
          <cell r="L25">
            <v>0.25099998712539673</v>
          </cell>
          <cell r="M25">
            <v>0.25099998712539673</v>
          </cell>
        </row>
        <row r="26">
          <cell r="A26" t="str">
            <v>96-200</v>
          </cell>
          <cell r="B26">
            <v>2</v>
          </cell>
          <cell r="C26">
            <v>2.7029999999999998</v>
          </cell>
          <cell r="D26">
            <v>5.7800000000000001E-7</v>
          </cell>
          <cell r="E26">
            <v>1.196</v>
          </cell>
          <cell r="F26" t="str">
            <v>1 1/8"</v>
          </cell>
          <cell r="G26" t="str">
            <v>1"</v>
          </cell>
          <cell r="H26" t="str">
            <v>7/8"</v>
          </cell>
          <cell r="I26" t="str">
            <v>3/4"</v>
          </cell>
          <cell r="J26">
            <v>0.27099999785423279</v>
          </cell>
          <cell r="K26">
            <v>0.27900001406669617</v>
          </cell>
          <cell r="L26">
            <v>0.27399998903274536</v>
          </cell>
          <cell r="M26">
            <v>0.17599999904632568</v>
          </cell>
        </row>
        <row r="27">
          <cell r="A27" t="str">
            <v>96-225</v>
          </cell>
          <cell r="B27">
            <v>2.25</v>
          </cell>
          <cell r="C27">
            <v>2.8</v>
          </cell>
          <cell r="D27">
            <v>5.4899999999999995E-7</v>
          </cell>
          <cell r="E27">
            <v>1.1719999999999999</v>
          </cell>
          <cell r="F27" t="str">
            <v>1 1/8"</v>
          </cell>
          <cell r="G27" t="str">
            <v>1"</v>
          </cell>
          <cell r="H27" t="str">
            <v>7/8"</v>
          </cell>
          <cell r="I27" t="str">
            <v>3/4"</v>
          </cell>
          <cell r="J27">
            <v>0.29600000381469727</v>
          </cell>
          <cell r="K27">
            <v>0.30700001120567322</v>
          </cell>
          <cell r="L27">
            <v>0.29800000786781311</v>
          </cell>
          <cell r="M27">
            <v>9.7999997437000275E-2</v>
          </cell>
        </row>
        <row r="28">
          <cell r="A28" t="str">
            <v>97-100</v>
          </cell>
          <cell r="B28">
            <v>1</v>
          </cell>
          <cell r="C28">
            <v>2.645</v>
          </cell>
          <cell r="D28">
            <v>5.68E-7</v>
          </cell>
          <cell r="E28">
            <v>1.1200000000000001</v>
          </cell>
          <cell r="F28" t="str">
            <v>1 1/8"</v>
          </cell>
          <cell r="G28" t="str">
            <v>1"</v>
          </cell>
          <cell r="H28" t="str">
            <v>7/8"</v>
          </cell>
          <cell r="J28">
            <v>0.19699999690055847</v>
          </cell>
          <cell r="K28">
            <v>0.20000000298023224</v>
          </cell>
          <cell r="L28">
            <v>0.6029999852180481</v>
          </cell>
          <cell r="M28">
            <v>0</v>
          </cell>
        </row>
        <row r="29">
          <cell r="A29" t="str">
            <v>97-125</v>
          </cell>
          <cell r="B29">
            <v>1.25</v>
          </cell>
          <cell r="C29">
            <v>2.67</v>
          </cell>
          <cell r="D29">
            <v>5.6300000000000005E-7</v>
          </cell>
          <cell r="E29">
            <v>1.1240000000000001</v>
          </cell>
          <cell r="F29" t="str">
            <v>1 1/8"</v>
          </cell>
          <cell r="G29" t="str">
            <v>1"</v>
          </cell>
          <cell r="H29" t="str">
            <v>7/8"</v>
          </cell>
          <cell r="J29">
            <v>0.20800000429153442</v>
          </cell>
          <cell r="K29">
            <v>0.21199999749660492</v>
          </cell>
          <cell r="L29">
            <v>0.57999998331069946</v>
          </cell>
          <cell r="M29">
            <v>0</v>
          </cell>
        </row>
        <row r="30">
          <cell r="A30" t="str">
            <v>97-150</v>
          </cell>
          <cell r="B30">
            <v>1.5</v>
          </cell>
          <cell r="C30">
            <v>2.7069999999999999</v>
          </cell>
          <cell r="D30">
            <v>5.5599999999999995E-7</v>
          </cell>
          <cell r="E30">
            <v>1.131</v>
          </cell>
          <cell r="F30" t="str">
            <v>1 1/8"</v>
          </cell>
          <cell r="G30" t="str">
            <v>1"</v>
          </cell>
          <cell r="H30" t="str">
            <v>7/8"</v>
          </cell>
          <cell r="J30">
            <v>0.22499999403953552</v>
          </cell>
          <cell r="K30">
            <v>0.23000000417232513</v>
          </cell>
          <cell r="L30">
            <v>0.54500001668930054</v>
          </cell>
          <cell r="M30">
            <v>0</v>
          </cell>
        </row>
        <row r="31">
          <cell r="A31" t="str">
            <v>97-175</v>
          </cell>
          <cell r="B31">
            <v>1.75</v>
          </cell>
          <cell r="C31">
            <v>2.7509999999999999</v>
          </cell>
          <cell r="D31">
            <v>5.4799999999999998E-7</v>
          </cell>
          <cell r="E31">
            <v>1.137</v>
          </cell>
          <cell r="F31" t="str">
            <v>1 1/8"</v>
          </cell>
          <cell r="G31" t="str">
            <v>1"</v>
          </cell>
          <cell r="H31" t="str">
            <v>7/8"</v>
          </cell>
          <cell r="J31">
            <v>0.24500000476837158</v>
          </cell>
          <cell r="K31">
            <v>0.25</v>
          </cell>
          <cell r="L31">
            <v>0.50599998235702515</v>
          </cell>
          <cell r="M31">
            <v>0</v>
          </cell>
        </row>
        <row r="32">
          <cell r="A32" t="str">
            <v>97-200</v>
          </cell>
          <cell r="B32">
            <v>2</v>
          </cell>
          <cell r="C32">
            <v>2.8010000000000002</v>
          </cell>
          <cell r="D32">
            <v>5.3799999999999997E-7</v>
          </cell>
          <cell r="E32">
            <v>1.141</v>
          </cell>
          <cell r="F32" t="str">
            <v>1 1/8"</v>
          </cell>
          <cell r="G32" t="str">
            <v>1"</v>
          </cell>
          <cell r="H32" t="str">
            <v>7/8"</v>
          </cell>
          <cell r="J32">
            <v>0.26800000667572021</v>
          </cell>
          <cell r="K32">
            <v>0.27399998903274536</v>
          </cell>
          <cell r="L32">
            <v>0.45800000429153442</v>
          </cell>
          <cell r="M32">
            <v>0</v>
          </cell>
        </row>
        <row r="33">
          <cell r="A33" t="str">
            <v>97-225</v>
          </cell>
          <cell r="B33">
            <v>2.25</v>
          </cell>
          <cell r="C33">
            <v>2.8559999999999999</v>
          </cell>
          <cell r="D33">
            <v>5.2799999999999996E-7</v>
          </cell>
          <cell r="E33">
            <v>1.143</v>
          </cell>
          <cell r="F33" t="str">
            <v>1 1/8"</v>
          </cell>
          <cell r="G33" t="str">
            <v>1"</v>
          </cell>
          <cell r="H33" t="str">
            <v>7/8"</v>
          </cell>
          <cell r="J33">
            <v>0.29399999976158142</v>
          </cell>
          <cell r="K33">
            <v>0.30199998617172241</v>
          </cell>
          <cell r="L33">
            <v>0.40400001406669617</v>
          </cell>
          <cell r="M33">
            <v>0</v>
          </cell>
        </row>
        <row r="34">
          <cell r="A34" t="str">
            <v>97-250</v>
          </cell>
          <cell r="B34">
            <v>2.5</v>
          </cell>
          <cell r="C34">
            <v>2.9209999999999998</v>
          </cell>
          <cell r="D34">
            <v>5.1500000000000005E-7</v>
          </cell>
          <cell r="E34">
            <v>1.141</v>
          </cell>
          <cell r="F34" t="str">
            <v>1 1/8"</v>
          </cell>
          <cell r="G34" t="str">
            <v>1"</v>
          </cell>
          <cell r="H34" t="str">
            <v>7/8"</v>
          </cell>
          <cell r="J34">
            <v>0.32499998807907104</v>
          </cell>
          <cell r="K34">
            <v>0.33100000023841858</v>
          </cell>
          <cell r="L34">
            <v>0.34400001168251038</v>
          </cell>
          <cell r="M34">
            <v>0</v>
          </cell>
        </row>
        <row r="35">
          <cell r="A35" t="str">
            <v>97-275</v>
          </cell>
          <cell r="B35">
            <v>2.75</v>
          </cell>
          <cell r="C35">
            <v>2.9889999999999999</v>
          </cell>
          <cell r="D35">
            <v>5.0299999999999999E-7</v>
          </cell>
          <cell r="E35">
            <v>1.135</v>
          </cell>
          <cell r="F35" t="str">
            <v>1 1/8"</v>
          </cell>
          <cell r="G35" t="str">
            <v>1"</v>
          </cell>
          <cell r="H35" t="str">
            <v>7/8"</v>
          </cell>
          <cell r="J35">
            <v>0.36100000143051147</v>
          </cell>
          <cell r="K35">
            <v>0.3529999852180481</v>
          </cell>
          <cell r="L35">
            <v>0.28600001335144043</v>
          </cell>
          <cell r="M35">
            <v>0</v>
          </cell>
        </row>
        <row r="36">
          <cell r="A36" t="str">
            <v>97-325</v>
          </cell>
          <cell r="B36">
            <v>3.25</v>
          </cell>
          <cell r="C36">
            <v>3.1320000000000001</v>
          </cell>
          <cell r="D36">
            <v>4.75E-7</v>
          </cell>
          <cell r="E36">
            <v>1.111</v>
          </cell>
          <cell r="F36" t="str">
            <v>1 1/8"</v>
          </cell>
          <cell r="G36" t="str">
            <v>1"</v>
          </cell>
          <cell r="H36" t="str">
            <v>7/8"</v>
          </cell>
          <cell r="J36">
            <v>0.42899999022483826</v>
          </cell>
          <cell r="K36">
            <v>0.41899999976158142</v>
          </cell>
          <cell r="L36">
            <v>0.15199999511241913</v>
          </cell>
          <cell r="M36">
            <v>0</v>
          </cell>
        </row>
        <row r="37">
          <cell r="A37" t="str">
            <v>98-100</v>
          </cell>
          <cell r="B37">
            <v>1</v>
          </cell>
          <cell r="C37">
            <v>3.0680000000000001</v>
          </cell>
          <cell r="D37">
            <v>4.75E-7</v>
          </cell>
          <cell r="E37">
            <v>1.0429999999999999</v>
          </cell>
          <cell r="F37" t="str">
            <v>1 1/8"</v>
          </cell>
          <cell r="G37" t="str">
            <v>1"</v>
          </cell>
          <cell r="J37">
            <v>0.21199999749660492</v>
          </cell>
          <cell r="K37">
            <v>0.78799998760223389</v>
          </cell>
          <cell r="L37">
            <v>0</v>
          </cell>
          <cell r="M37">
            <v>0</v>
          </cell>
        </row>
        <row r="38">
          <cell r="A38" t="str">
            <v>98-125</v>
          </cell>
          <cell r="B38">
            <v>1.25</v>
          </cell>
          <cell r="C38">
            <v>3.0760000000000001</v>
          </cell>
          <cell r="D38">
            <v>4.7399999999999998E-7</v>
          </cell>
          <cell r="E38">
            <v>1.0449999999999999</v>
          </cell>
          <cell r="F38" t="str">
            <v>1 1/8"</v>
          </cell>
          <cell r="G38" t="str">
            <v>1"</v>
          </cell>
          <cell r="J38">
            <v>0.22200000286102295</v>
          </cell>
          <cell r="K38">
            <v>0.77799999713897705</v>
          </cell>
          <cell r="L38">
            <v>0</v>
          </cell>
          <cell r="M38">
            <v>0</v>
          </cell>
        </row>
        <row r="39">
          <cell r="A39" t="str">
            <v>98-150</v>
          </cell>
          <cell r="B39">
            <v>1.5</v>
          </cell>
          <cell r="C39">
            <v>3.089</v>
          </cell>
          <cell r="D39">
            <v>4.7199999999999999E-7</v>
          </cell>
          <cell r="E39">
            <v>1.048</v>
          </cell>
          <cell r="F39" t="str">
            <v>1 1/8"</v>
          </cell>
          <cell r="G39" t="str">
            <v>1"</v>
          </cell>
          <cell r="J39">
            <v>0.23800000548362732</v>
          </cell>
          <cell r="K39">
            <v>0.76200002431869507</v>
          </cell>
          <cell r="L39">
            <v>0</v>
          </cell>
          <cell r="M39">
            <v>0</v>
          </cell>
        </row>
        <row r="40">
          <cell r="A40" t="str">
            <v>98-175</v>
          </cell>
          <cell r="B40">
            <v>1.75</v>
          </cell>
          <cell r="C40">
            <v>3.1030000000000002</v>
          </cell>
          <cell r="D40">
            <v>4.7E-7</v>
          </cell>
          <cell r="E40">
            <v>1.0509999999999999</v>
          </cell>
          <cell r="F40" t="str">
            <v>1 1/8"</v>
          </cell>
          <cell r="G40" t="str">
            <v>1"</v>
          </cell>
          <cell r="J40">
            <v>0.25699999928474426</v>
          </cell>
          <cell r="K40">
            <v>0.74299997091293335</v>
          </cell>
          <cell r="L40">
            <v>0</v>
          </cell>
          <cell r="M40">
            <v>0</v>
          </cell>
        </row>
        <row r="41">
          <cell r="A41" t="str">
            <v>98-200</v>
          </cell>
          <cell r="B41">
            <v>2</v>
          </cell>
          <cell r="C41">
            <v>3.1179999999999999</v>
          </cell>
          <cell r="D41">
            <v>4.6800000000000001E-7</v>
          </cell>
          <cell r="E41">
            <v>1.0549999999999999</v>
          </cell>
          <cell r="F41" t="str">
            <v>1 1/8"</v>
          </cell>
          <cell r="G41" t="str">
            <v>1"</v>
          </cell>
          <cell r="J41">
            <v>0.27700001001358032</v>
          </cell>
          <cell r="K41">
            <v>0.72299998998641968</v>
          </cell>
          <cell r="L41">
            <v>0</v>
          </cell>
          <cell r="M41">
            <v>0</v>
          </cell>
        </row>
        <row r="42">
          <cell r="A42" t="str">
            <v>98-225</v>
          </cell>
          <cell r="B42">
            <v>2.25</v>
          </cell>
          <cell r="C42">
            <v>3.137</v>
          </cell>
          <cell r="D42">
            <v>4.6499999999999999E-7</v>
          </cell>
          <cell r="E42">
            <v>1.0580000000000001</v>
          </cell>
          <cell r="F42" t="str">
            <v>1 1/8"</v>
          </cell>
          <cell r="G42" t="str">
            <v>1"</v>
          </cell>
          <cell r="J42">
            <v>0.30099999904632568</v>
          </cell>
          <cell r="K42">
            <v>0.69900000095367432</v>
          </cell>
          <cell r="L42">
            <v>0</v>
          </cell>
          <cell r="M42">
            <v>0</v>
          </cell>
        </row>
        <row r="43">
          <cell r="A43" t="str">
            <v>98-250</v>
          </cell>
          <cell r="B43">
            <v>2.5</v>
          </cell>
          <cell r="C43">
            <v>3.157</v>
          </cell>
          <cell r="D43">
            <v>4.63E-7</v>
          </cell>
          <cell r="E43">
            <v>1.0620000000000001</v>
          </cell>
          <cell r="F43" t="str">
            <v>1 1/8"</v>
          </cell>
          <cell r="G43" t="str">
            <v>1"</v>
          </cell>
          <cell r="J43">
            <v>0.32699999213218689</v>
          </cell>
          <cell r="K43">
            <v>0.67299997806549072</v>
          </cell>
          <cell r="L43">
            <v>0</v>
          </cell>
          <cell r="M43">
            <v>0</v>
          </cell>
        </row>
        <row r="44">
          <cell r="A44" t="str">
            <v>98-275</v>
          </cell>
          <cell r="B44">
            <v>2.75</v>
          </cell>
          <cell r="C44">
            <v>3.18</v>
          </cell>
          <cell r="D44">
            <v>4.5999999999999999E-7</v>
          </cell>
          <cell r="E44">
            <v>1.0660000000000001</v>
          </cell>
          <cell r="F44" t="str">
            <v>1 1/8"</v>
          </cell>
          <cell r="G44" t="str">
            <v>1"</v>
          </cell>
          <cell r="J44">
            <v>0.35600000619888306</v>
          </cell>
          <cell r="K44">
            <v>0.64399999380111694</v>
          </cell>
          <cell r="L44">
            <v>0</v>
          </cell>
          <cell r="M44">
            <v>0</v>
          </cell>
        </row>
        <row r="45">
          <cell r="A45" t="str">
            <v>98-325</v>
          </cell>
          <cell r="B45">
            <v>3.25</v>
          </cell>
          <cell r="C45">
            <v>3.2309999999999999</v>
          </cell>
          <cell r="D45">
            <v>4.5299999999999999E-7</v>
          </cell>
          <cell r="E45">
            <v>1.071</v>
          </cell>
          <cell r="F45" t="str">
            <v>1 1/8"</v>
          </cell>
          <cell r="G45" t="str">
            <v>1"</v>
          </cell>
          <cell r="J45">
            <v>0.42199999094009399</v>
          </cell>
          <cell r="K45">
            <v>0.57800000905990601</v>
          </cell>
          <cell r="L45">
            <v>0</v>
          </cell>
          <cell r="M45">
            <v>0</v>
          </cell>
        </row>
        <row r="46">
          <cell r="A46" t="str">
            <v>98-375</v>
          </cell>
          <cell r="B46">
            <v>3.75</v>
          </cell>
          <cell r="C46">
            <v>3.2890000000000001</v>
          </cell>
          <cell r="D46">
            <v>4.4499999999999997E-7</v>
          </cell>
          <cell r="E46">
            <v>1.0740000000000001</v>
          </cell>
          <cell r="F46" t="str">
            <v>1 1/8"</v>
          </cell>
          <cell r="G46" t="str">
            <v>1"</v>
          </cell>
          <cell r="J46">
            <v>0.49700000882148743</v>
          </cell>
          <cell r="K46">
            <v>0.50300002098083496</v>
          </cell>
          <cell r="L46">
            <v>0</v>
          </cell>
          <cell r="M46">
            <v>0</v>
          </cell>
        </row>
        <row r="47">
          <cell r="A47" t="str">
            <v>98-475</v>
          </cell>
          <cell r="B47">
            <v>4.75</v>
          </cell>
          <cell r="C47">
            <v>3.4119999999999999</v>
          </cell>
          <cell r="D47">
            <v>4.2800000000000002E-7</v>
          </cell>
          <cell r="E47">
            <v>1.0640000000000001</v>
          </cell>
          <cell r="F47" t="str">
            <v>1 1/8"</v>
          </cell>
          <cell r="G47" t="str">
            <v>1"</v>
          </cell>
          <cell r="J47">
            <v>0.65700000524520874</v>
          </cell>
          <cell r="K47">
            <v>0.34299999475479126</v>
          </cell>
          <cell r="L47">
            <v>0</v>
          </cell>
          <cell r="M47">
            <v>0</v>
          </cell>
        </row>
        <row r="48">
          <cell r="A48" t="str">
            <v>99-xxx</v>
          </cell>
          <cell r="C48">
            <v>3.6760000000000002</v>
          </cell>
          <cell r="D48">
            <v>3.9299999999999999E-7</v>
          </cell>
          <cell r="E48">
            <v>1</v>
          </cell>
          <cell r="F48" t="str">
            <v>1 1/8"</v>
          </cell>
          <cell r="J48">
            <v>1</v>
          </cell>
          <cell r="K48">
            <v>0</v>
          </cell>
          <cell r="L48">
            <v>0</v>
          </cell>
          <cell r="M48">
            <v>0</v>
          </cell>
        </row>
      </sheetData>
      <sheetData sheetId="3" refreshError="1"/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ltima Medicion"/>
      <sheetName val="Sda. F.W.( Pta. Nueva) "/>
      <sheetName val="Sda. API (Pta. Nueva)B.C. "/>
      <sheetName val="Eda API Planta Vieja  "/>
      <sheetName val="Sda API Planta Vieja"/>
      <sheetName val="Metas"/>
      <sheetName val="Pileta Revestida"/>
      <sheetName val="Entrada Tk Bafle"/>
      <sheetName val="Salida Tk Bafle"/>
      <sheetName val="Impulsion Bomba Inyectora"/>
      <sheetName val="Datos Graficos"/>
      <sheetName val="Plano"/>
      <sheetName val="Graficos Bba Inyeccion"/>
      <sheetName val="Historico"/>
      <sheetName val="Costos"/>
      <sheetName val="Sda. API (Pta. Nueva) "/>
      <sheetName val="Entrada API"/>
      <sheetName val="Salida API"/>
      <sheetName val="Planta de Inyeccion - Cerro Dra"/>
    </sheetNames>
    <sheetDataSet>
      <sheetData sheetId="0">
        <row r="2">
          <cell r="V2">
            <v>10</v>
          </cell>
          <cell r="W2">
            <v>1</v>
          </cell>
        </row>
        <row r="3">
          <cell r="V3">
            <v>100</v>
          </cell>
          <cell r="W3">
            <v>2</v>
          </cell>
        </row>
        <row r="4">
          <cell r="V4">
            <v>1000</v>
          </cell>
          <cell r="W4">
            <v>3</v>
          </cell>
        </row>
        <row r="5">
          <cell r="V5">
            <v>10000</v>
          </cell>
          <cell r="W5">
            <v>4</v>
          </cell>
        </row>
      </sheetData>
      <sheetData sheetId="1"/>
      <sheetData sheetId="2"/>
      <sheetData sheetId="3"/>
      <sheetData sheetId="4"/>
      <sheetData sheetId="5"/>
      <sheetData sheetId="6">
        <row r="7">
          <cell r="A7">
            <v>36854</v>
          </cell>
          <cell r="B7">
            <v>19</v>
          </cell>
          <cell r="C7">
            <v>0.9</v>
          </cell>
          <cell r="D7">
            <v>3</v>
          </cell>
          <cell r="E7">
            <v>13</v>
          </cell>
          <cell r="F7">
            <v>100</v>
          </cell>
          <cell r="G7">
            <v>2.2805017103762828</v>
          </cell>
          <cell r="H7">
            <v>7.58</v>
          </cell>
          <cell r="I7">
            <v>50</v>
          </cell>
          <cell r="J7">
            <v>1000</v>
          </cell>
          <cell r="O7">
            <v>30</v>
          </cell>
        </row>
        <row r="8">
          <cell r="A8">
            <v>36871</v>
          </cell>
          <cell r="B8">
            <v>21</v>
          </cell>
          <cell r="C8">
            <v>1.79</v>
          </cell>
          <cell r="D8">
            <v>4.9000000000000004</v>
          </cell>
          <cell r="E8">
            <v>11</v>
          </cell>
          <cell r="F8">
            <v>150</v>
          </cell>
          <cell r="G8">
            <v>2.2271714922048997</v>
          </cell>
          <cell r="H8">
            <v>7.66</v>
          </cell>
          <cell r="I8">
            <v>55</v>
          </cell>
          <cell r="J8">
            <v>1000</v>
          </cell>
          <cell r="O8">
            <v>40</v>
          </cell>
        </row>
        <row r="9">
          <cell r="A9">
            <v>36879</v>
          </cell>
          <cell r="B9">
            <v>16</v>
          </cell>
          <cell r="C9">
            <v>1.2</v>
          </cell>
          <cell r="D9">
            <v>3.6</v>
          </cell>
          <cell r="E9">
            <v>13</v>
          </cell>
          <cell r="F9">
            <v>150</v>
          </cell>
          <cell r="G9">
            <v>2.3142791020597082</v>
          </cell>
          <cell r="H9">
            <v>7.73</v>
          </cell>
          <cell r="I9">
            <v>54</v>
          </cell>
          <cell r="J9">
            <v>1000</v>
          </cell>
          <cell r="O9">
            <v>45</v>
          </cell>
        </row>
        <row r="10">
          <cell r="A10">
            <v>36887</v>
          </cell>
          <cell r="B10">
            <v>36</v>
          </cell>
          <cell r="C10">
            <v>0.57999999999999996</v>
          </cell>
          <cell r="D10">
            <v>5.2</v>
          </cell>
          <cell r="E10">
            <v>10</v>
          </cell>
          <cell r="F10">
            <v>100</v>
          </cell>
          <cell r="G10">
            <v>2.2522522522522523</v>
          </cell>
          <cell r="H10">
            <v>7.71</v>
          </cell>
          <cell r="I10">
            <v>55</v>
          </cell>
          <cell r="J10">
            <v>1000</v>
          </cell>
          <cell r="O10">
            <v>54</v>
          </cell>
        </row>
        <row r="11">
          <cell r="A11">
            <v>36907</v>
          </cell>
          <cell r="B11">
            <v>24</v>
          </cell>
          <cell r="C11">
            <v>0.25</v>
          </cell>
          <cell r="D11">
            <v>5</v>
          </cell>
          <cell r="E11">
            <v>12</v>
          </cell>
          <cell r="F11">
            <v>100</v>
          </cell>
          <cell r="G11">
            <v>2.197802197802198</v>
          </cell>
          <cell r="H11">
            <v>7.79</v>
          </cell>
          <cell r="I11">
            <v>58</v>
          </cell>
          <cell r="J11">
            <v>100</v>
          </cell>
          <cell r="O11">
            <v>2430</v>
          </cell>
        </row>
        <row r="12">
          <cell r="A12">
            <v>36958</v>
          </cell>
          <cell r="C12">
            <v>0.63</v>
          </cell>
          <cell r="D12">
            <v>5.3</v>
          </cell>
          <cell r="E12">
            <v>12</v>
          </cell>
          <cell r="F12">
            <v>200</v>
          </cell>
          <cell r="I12">
            <v>58</v>
          </cell>
          <cell r="J12">
            <v>100</v>
          </cell>
          <cell r="O12">
            <v>75</v>
          </cell>
        </row>
        <row r="13">
          <cell r="A13">
            <v>36984</v>
          </cell>
          <cell r="C13">
            <v>0.65</v>
          </cell>
          <cell r="D13">
            <v>2.5</v>
          </cell>
          <cell r="E13">
            <v>14</v>
          </cell>
          <cell r="F13">
            <v>150</v>
          </cell>
          <cell r="G13">
            <v>2.2271714922048997</v>
          </cell>
          <cell r="H13">
            <v>7.53</v>
          </cell>
          <cell r="I13">
            <v>58</v>
          </cell>
          <cell r="J13">
            <v>100</v>
          </cell>
          <cell r="O13">
            <v>13834</v>
          </cell>
          <cell r="P13" t="str">
            <v xml:space="preserve">se tiró oil a pileta de tierra, </v>
          </cell>
        </row>
        <row r="14">
          <cell r="A14">
            <v>37006</v>
          </cell>
          <cell r="B14">
            <v>30</v>
          </cell>
          <cell r="C14">
            <v>0.22</v>
          </cell>
          <cell r="D14">
            <v>0.6</v>
          </cell>
          <cell r="E14">
            <v>22</v>
          </cell>
          <cell r="F14">
            <v>80</v>
          </cell>
          <cell r="H14">
            <v>7.26</v>
          </cell>
          <cell r="I14">
            <v>50</v>
          </cell>
          <cell r="J14">
            <v>10</v>
          </cell>
          <cell r="O14">
            <v>86</v>
          </cell>
        </row>
        <row r="15">
          <cell r="A15">
            <v>37033</v>
          </cell>
          <cell r="B15">
            <v>22</v>
          </cell>
          <cell r="C15">
            <v>0.15</v>
          </cell>
          <cell r="D15">
            <v>2</v>
          </cell>
          <cell r="E15">
            <v>6</v>
          </cell>
          <cell r="F15">
            <v>25</v>
          </cell>
          <cell r="G15">
            <v>2.3310023310023311</v>
          </cell>
          <cell r="H15">
            <v>7.86</v>
          </cell>
          <cell r="I15">
            <v>55</v>
          </cell>
          <cell r="J15">
            <v>100</v>
          </cell>
          <cell r="O15">
            <v>74</v>
          </cell>
          <cell r="P15" t="str">
            <v xml:space="preserve">pileta con Petroleo </v>
          </cell>
        </row>
        <row r="16">
          <cell r="A16">
            <v>37062</v>
          </cell>
          <cell r="B16">
            <v>28</v>
          </cell>
          <cell r="C16">
            <v>0.15</v>
          </cell>
          <cell r="D16">
            <v>2</v>
          </cell>
          <cell r="E16">
            <v>16</v>
          </cell>
          <cell r="F16">
            <v>10</v>
          </cell>
          <cell r="G16">
            <v>2.169</v>
          </cell>
          <cell r="H16">
            <v>7.55</v>
          </cell>
          <cell r="I16">
            <v>53</v>
          </cell>
          <cell r="J16">
            <v>100</v>
          </cell>
          <cell r="O16">
            <v>179</v>
          </cell>
          <cell r="P16" t="str">
            <v xml:space="preserve">pileta con Petroleo </v>
          </cell>
        </row>
        <row r="17">
          <cell r="A17">
            <v>37089</v>
          </cell>
          <cell r="B17">
            <v>5</v>
          </cell>
          <cell r="C17">
            <v>0.1</v>
          </cell>
          <cell r="D17">
            <v>4</v>
          </cell>
          <cell r="E17">
            <v>26</v>
          </cell>
          <cell r="F17">
            <v>20</v>
          </cell>
          <cell r="G17">
            <v>2.2669999999999999</v>
          </cell>
          <cell r="H17">
            <v>7.63</v>
          </cell>
          <cell r="I17">
            <v>48</v>
          </cell>
          <cell r="J17">
            <v>100</v>
          </cell>
          <cell r="O17">
            <v>360</v>
          </cell>
          <cell r="P17" t="str">
            <v xml:space="preserve">pileta con Petroleo </v>
          </cell>
        </row>
        <row r="18">
          <cell r="A18">
            <v>37144</v>
          </cell>
          <cell r="B18">
            <v>17</v>
          </cell>
          <cell r="C18">
            <v>0.2</v>
          </cell>
          <cell r="D18">
            <v>2</v>
          </cell>
          <cell r="E18">
            <v>11</v>
          </cell>
          <cell r="F18">
            <v>10</v>
          </cell>
          <cell r="G18">
            <v>2.2719999999999998</v>
          </cell>
          <cell r="H18">
            <v>7.82</v>
          </cell>
          <cell r="I18">
            <v>51</v>
          </cell>
          <cell r="J18">
            <v>100</v>
          </cell>
          <cell r="O18">
            <v>126</v>
          </cell>
          <cell r="P18" t="str">
            <v>Fecha de lect.Bact. 27/08/2001</v>
          </cell>
        </row>
        <row r="19">
          <cell r="A19">
            <v>37173</v>
          </cell>
          <cell r="B19">
            <v>22</v>
          </cell>
          <cell r="C19">
            <v>0.3</v>
          </cell>
          <cell r="D19">
            <v>3.5</v>
          </cell>
          <cell r="E19">
            <v>11</v>
          </cell>
          <cell r="F19">
            <v>8</v>
          </cell>
          <cell r="G19">
            <v>2.347</v>
          </cell>
          <cell r="H19">
            <v>8.3699999999999992</v>
          </cell>
          <cell r="I19">
            <v>53</v>
          </cell>
          <cell r="J19">
            <v>100</v>
          </cell>
          <cell r="O19">
            <v>83</v>
          </cell>
        </row>
        <row r="20">
          <cell r="A20">
            <v>37203</v>
          </cell>
          <cell r="B20">
            <v>27</v>
          </cell>
          <cell r="C20">
            <v>0.3</v>
          </cell>
          <cell r="D20">
            <v>2.5</v>
          </cell>
          <cell r="E20">
            <v>13</v>
          </cell>
          <cell r="F20">
            <v>150</v>
          </cell>
          <cell r="G20">
            <v>2.2883</v>
          </cell>
          <cell r="H20">
            <v>7.7</v>
          </cell>
          <cell r="I20">
            <v>58</v>
          </cell>
          <cell r="J20">
            <v>100</v>
          </cell>
          <cell r="O20">
            <v>99</v>
          </cell>
          <cell r="P20" t="str">
            <v xml:space="preserve">se tiró oil a pileta de tierra, </v>
          </cell>
        </row>
        <row r="21">
          <cell r="A21">
            <v>37229</v>
          </cell>
          <cell r="B21">
            <v>21</v>
          </cell>
          <cell r="C21">
            <v>0.1</v>
          </cell>
          <cell r="D21">
            <v>3</v>
          </cell>
          <cell r="E21">
            <v>12</v>
          </cell>
          <cell r="F21">
            <v>800</v>
          </cell>
          <cell r="G21">
            <v>2.415</v>
          </cell>
          <cell r="H21">
            <v>6.5</v>
          </cell>
          <cell r="I21">
            <v>56</v>
          </cell>
          <cell r="J21">
            <v>100</v>
          </cell>
          <cell r="O21">
            <v>73</v>
          </cell>
          <cell r="P21" t="str">
            <v>Lect.Bact.8/11/01</v>
          </cell>
        </row>
        <row r="22">
          <cell r="A22">
            <v>37265</v>
          </cell>
          <cell r="B22">
            <v>27</v>
          </cell>
          <cell r="C22">
            <v>0.35</v>
          </cell>
          <cell r="D22">
            <v>1.5</v>
          </cell>
          <cell r="E22">
            <v>5</v>
          </cell>
          <cell r="F22">
            <v>400</v>
          </cell>
          <cell r="G22">
            <v>2.3363999999999998</v>
          </cell>
          <cell r="H22">
            <v>7.1</v>
          </cell>
          <cell r="I22">
            <v>43</v>
          </cell>
          <cell r="J22">
            <v>100</v>
          </cell>
          <cell r="O22">
            <v>44</v>
          </cell>
          <cell r="P22" t="str">
            <v>Lect.Bact.8/11/01</v>
          </cell>
        </row>
        <row r="23">
          <cell r="A23">
            <v>37288</v>
          </cell>
          <cell r="B23">
            <v>13</v>
          </cell>
          <cell r="C23">
            <v>0.15</v>
          </cell>
          <cell r="D23">
            <v>0.1</v>
          </cell>
          <cell r="E23">
            <v>10</v>
          </cell>
          <cell r="F23">
            <v>100</v>
          </cell>
          <cell r="G23">
            <v>2.4049999999999998</v>
          </cell>
          <cell r="H23">
            <v>7.2</v>
          </cell>
          <cell r="I23">
            <v>74</v>
          </cell>
          <cell r="J23">
            <v>100</v>
          </cell>
          <cell r="O23">
            <v>94</v>
          </cell>
        </row>
        <row r="24">
          <cell r="A24">
            <v>37328</v>
          </cell>
          <cell r="B24">
            <v>9</v>
          </cell>
          <cell r="C24">
            <v>0.1</v>
          </cell>
          <cell r="D24">
            <v>3</v>
          </cell>
          <cell r="E24">
            <v>10</v>
          </cell>
          <cell r="F24">
            <v>10</v>
          </cell>
          <cell r="G24">
            <v>2.3363999999999998</v>
          </cell>
          <cell r="H24">
            <v>7.3</v>
          </cell>
          <cell r="I24">
            <v>54</v>
          </cell>
          <cell r="J24">
            <v>100</v>
          </cell>
          <cell r="O24">
            <v>51</v>
          </cell>
        </row>
        <row r="25">
          <cell r="A25">
            <v>37361</v>
          </cell>
          <cell r="B25">
            <v>12</v>
          </cell>
          <cell r="C25">
            <v>0.1</v>
          </cell>
          <cell r="D25">
            <v>3.5</v>
          </cell>
          <cell r="E25">
            <v>10</v>
          </cell>
          <cell r="F25">
            <v>8</v>
          </cell>
          <cell r="G25">
            <v>2.4508999999999999</v>
          </cell>
          <cell r="H25">
            <v>7.4</v>
          </cell>
          <cell r="I25">
            <v>53</v>
          </cell>
          <cell r="J25">
            <v>1000</v>
          </cell>
          <cell r="O25">
            <v>158</v>
          </cell>
        </row>
        <row r="26">
          <cell r="A26">
            <v>37410</v>
          </cell>
          <cell r="B26">
            <v>13</v>
          </cell>
          <cell r="C26">
            <v>0.15</v>
          </cell>
          <cell r="D26">
            <v>3.5</v>
          </cell>
          <cell r="E26">
            <v>10</v>
          </cell>
          <cell r="F26">
            <v>80</v>
          </cell>
          <cell r="G26">
            <v>2.4937</v>
          </cell>
          <cell r="H26">
            <v>7.1</v>
          </cell>
          <cell r="I26">
            <v>41</v>
          </cell>
          <cell r="J26">
            <v>1000</v>
          </cell>
          <cell r="O26">
            <v>272</v>
          </cell>
        </row>
        <row r="27">
          <cell r="A27">
            <v>37440</v>
          </cell>
          <cell r="B27">
            <v>18</v>
          </cell>
          <cell r="C27">
            <v>0.6</v>
          </cell>
          <cell r="D27">
            <v>1</v>
          </cell>
          <cell r="E27">
            <v>11</v>
          </cell>
          <cell r="F27">
            <v>8</v>
          </cell>
          <cell r="G27">
            <v>2.6315</v>
          </cell>
          <cell r="H27">
            <v>7.1</v>
          </cell>
          <cell r="I27">
            <v>52</v>
          </cell>
          <cell r="J27">
            <v>100</v>
          </cell>
          <cell r="O27">
            <v>106</v>
          </cell>
        </row>
        <row r="28">
          <cell r="A28">
            <v>37470</v>
          </cell>
          <cell r="B28">
            <v>16</v>
          </cell>
          <cell r="C28">
            <v>0.4</v>
          </cell>
          <cell r="D28">
            <v>1</v>
          </cell>
          <cell r="E28">
            <v>14</v>
          </cell>
          <cell r="F28">
            <v>100</v>
          </cell>
          <cell r="G28">
            <v>2.5906699999999998</v>
          </cell>
          <cell r="H28">
            <v>7.3</v>
          </cell>
          <cell r="I28">
            <v>54</v>
          </cell>
          <cell r="J28">
            <v>10000</v>
          </cell>
          <cell r="O28">
            <v>214</v>
          </cell>
        </row>
        <row r="29">
          <cell r="A29">
            <v>37505</v>
          </cell>
          <cell r="B29">
            <v>9</v>
          </cell>
          <cell r="C29">
            <v>0.4</v>
          </cell>
          <cell r="D29">
            <v>2</v>
          </cell>
          <cell r="E29">
            <v>12</v>
          </cell>
          <cell r="F29">
            <v>40</v>
          </cell>
          <cell r="G29">
            <v>2.6595569999999999</v>
          </cell>
          <cell r="H29">
            <v>7</v>
          </cell>
          <cell r="I29">
            <v>50</v>
          </cell>
          <cell r="J29">
            <v>100</v>
          </cell>
          <cell r="O29">
            <v>128</v>
          </cell>
        </row>
        <row r="30">
          <cell r="A30">
            <v>37538</v>
          </cell>
          <cell r="B30">
            <v>7</v>
          </cell>
          <cell r="C30">
            <v>0.4</v>
          </cell>
          <cell r="D30">
            <v>3</v>
          </cell>
          <cell r="E30">
            <v>13</v>
          </cell>
          <cell r="F30">
            <v>150</v>
          </cell>
          <cell r="G30">
            <v>2.7776999999999998</v>
          </cell>
          <cell r="H30">
            <v>7</v>
          </cell>
          <cell r="I30">
            <v>54</v>
          </cell>
          <cell r="J30">
            <v>1000</v>
          </cell>
          <cell r="O30">
            <v>80</v>
          </cell>
        </row>
        <row r="31">
          <cell r="A31">
            <v>37572</v>
          </cell>
          <cell r="B31">
            <v>5</v>
          </cell>
          <cell r="C31">
            <v>0.12</v>
          </cell>
          <cell r="D31">
            <v>1</v>
          </cell>
          <cell r="E31">
            <v>10</v>
          </cell>
          <cell r="F31">
            <v>30</v>
          </cell>
          <cell r="G31">
            <v>2.7855099999999999</v>
          </cell>
          <cell r="H31">
            <v>6.7</v>
          </cell>
          <cell r="I31">
            <v>56</v>
          </cell>
          <cell r="J31">
            <v>100</v>
          </cell>
          <cell r="O31">
            <v>74</v>
          </cell>
        </row>
        <row r="32">
          <cell r="A32">
            <v>37595</v>
          </cell>
          <cell r="B32">
            <v>19</v>
          </cell>
          <cell r="C32">
            <v>1.6</v>
          </cell>
          <cell r="D32">
            <v>1</v>
          </cell>
          <cell r="E32">
            <v>10</v>
          </cell>
          <cell r="F32">
            <v>60</v>
          </cell>
          <cell r="G32">
            <v>2.8248500000000001</v>
          </cell>
          <cell r="H32">
            <v>7</v>
          </cell>
          <cell r="I32">
            <v>57</v>
          </cell>
          <cell r="J32">
            <v>1000</v>
          </cell>
        </row>
        <row r="33">
          <cell r="A33">
            <v>37635</v>
          </cell>
          <cell r="B33">
            <v>14</v>
          </cell>
          <cell r="C33">
            <v>0.19</v>
          </cell>
          <cell r="D33">
            <v>4</v>
          </cell>
          <cell r="E33">
            <v>9</v>
          </cell>
          <cell r="F33">
            <v>80</v>
          </cell>
          <cell r="G33">
            <v>2.5640999999999998</v>
          </cell>
          <cell r="H33">
            <v>7.81</v>
          </cell>
          <cell r="I33">
            <v>57</v>
          </cell>
          <cell r="J33">
            <v>1000</v>
          </cell>
          <cell r="O33">
            <v>208</v>
          </cell>
        </row>
        <row r="34">
          <cell r="A34">
            <v>37658</v>
          </cell>
          <cell r="B34">
            <v>10</v>
          </cell>
          <cell r="C34">
            <v>0.24</v>
          </cell>
          <cell r="D34">
            <v>3</v>
          </cell>
          <cell r="E34">
            <v>10</v>
          </cell>
          <cell r="F34">
            <v>4</v>
          </cell>
          <cell r="G34">
            <v>2.5838999999999999</v>
          </cell>
          <cell r="H34">
            <v>7.6</v>
          </cell>
          <cell r="I34">
            <v>52</v>
          </cell>
          <cell r="J34">
            <v>100</v>
          </cell>
          <cell r="O34">
            <v>60</v>
          </cell>
        </row>
        <row r="35">
          <cell r="A35">
            <v>37705</v>
          </cell>
          <cell r="B35">
            <v>10</v>
          </cell>
          <cell r="C35">
            <v>0.2</v>
          </cell>
          <cell r="D35">
            <v>3</v>
          </cell>
          <cell r="E35">
            <v>9</v>
          </cell>
          <cell r="F35">
            <v>4</v>
          </cell>
          <cell r="G35">
            <v>2.7100200000000001</v>
          </cell>
          <cell r="H35">
            <v>7.4</v>
          </cell>
          <cell r="I35">
            <v>57</v>
          </cell>
          <cell r="J35">
            <v>1000</v>
          </cell>
          <cell r="O35">
            <v>34</v>
          </cell>
        </row>
        <row r="36">
          <cell r="A36">
            <v>37763</v>
          </cell>
          <cell r="B36">
            <v>10</v>
          </cell>
          <cell r="C36">
            <v>0.79</v>
          </cell>
          <cell r="D36">
            <v>3</v>
          </cell>
          <cell r="E36">
            <v>8</v>
          </cell>
          <cell r="F36">
            <v>60</v>
          </cell>
          <cell r="G36">
            <v>3.2258</v>
          </cell>
          <cell r="H36">
            <v>7.79</v>
          </cell>
          <cell r="I36">
            <v>54</v>
          </cell>
          <cell r="J36">
            <v>100</v>
          </cell>
          <cell r="O36">
            <v>407</v>
          </cell>
        </row>
        <row r="37">
          <cell r="A37">
            <v>37805</v>
          </cell>
          <cell r="B37">
            <v>23</v>
          </cell>
          <cell r="C37">
            <v>0.32</v>
          </cell>
          <cell r="D37">
            <v>1.5</v>
          </cell>
          <cell r="E37">
            <v>11</v>
          </cell>
          <cell r="F37">
            <v>6</v>
          </cell>
          <cell r="G37">
            <v>3.3333333333333335</v>
          </cell>
          <cell r="H37">
            <v>7.42</v>
          </cell>
          <cell r="I37">
            <v>52</v>
          </cell>
          <cell r="J37">
            <v>100</v>
          </cell>
          <cell r="O37">
            <v>176</v>
          </cell>
        </row>
        <row r="38">
          <cell r="A38">
            <v>37845</v>
          </cell>
          <cell r="B38">
            <v>17</v>
          </cell>
          <cell r="C38">
            <v>0.16</v>
          </cell>
          <cell r="D38">
            <v>3</v>
          </cell>
          <cell r="E38">
            <v>25</v>
          </cell>
          <cell r="F38">
            <v>2</v>
          </cell>
          <cell r="G38">
            <v>3.1539999999999999</v>
          </cell>
          <cell r="H38">
            <v>7.26</v>
          </cell>
          <cell r="I38">
            <v>67</v>
          </cell>
          <cell r="J38">
            <v>10</v>
          </cell>
          <cell r="O38">
            <v>14</v>
          </cell>
        </row>
        <row r="39">
          <cell r="A39">
            <v>37917</v>
          </cell>
          <cell r="B39">
            <v>14</v>
          </cell>
          <cell r="C39">
            <v>0.1</v>
          </cell>
          <cell r="D39">
            <v>3</v>
          </cell>
          <cell r="E39">
            <v>6</v>
          </cell>
          <cell r="F39">
            <v>8</v>
          </cell>
          <cell r="G39">
            <v>2.4649999999999999</v>
          </cell>
          <cell r="H39">
            <v>7.4</v>
          </cell>
          <cell r="I39">
            <v>55</v>
          </cell>
          <cell r="J39">
            <v>100</v>
          </cell>
          <cell r="O39">
            <v>172</v>
          </cell>
        </row>
        <row r="40">
          <cell r="A40">
            <v>38044</v>
          </cell>
          <cell r="J40">
            <v>100</v>
          </cell>
        </row>
        <row r="41">
          <cell r="A41">
            <v>38083</v>
          </cell>
          <cell r="J41">
            <v>100</v>
          </cell>
        </row>
        <row r="42">
          <cell r="A42">
            <v>38089</v>
          </cell>
          <cell r="J42">
            <v>100</v>
          </cell>
        </row>
        <row r="43">
          <cell r="A43">
            <v>38094</v>
          </cell>
          <cell r="B43">
            <v>15</v>
          </cell>
          <cell r="C43">
            <v>0.41</v>
          </cell>
          <cell r="D43">
            <v>8.4</v>
          </cell>
          <cell r="E43">
            <v>6</v>
          </cell>
          <cell r="F43">
            <v>200</v>
          </cell>
          <cell r="G43">
            <v>2.0750000000000002</v>
          </cell>
          <cell r="H43">
            <v>7.6</v>
          </cell>
          <cell r="I43">
            <v>54</v>
          </cell>
          <cell r="J43">
            <v>10</v>
          </cell>
          <cell r="O43">
            <v>30</v>
          </cell>
        </row>
        <row r="44">
          <cell r="A44">
            <v>38111</v>
          </cell>
          <cell r="J44">
            <v>100</v>
          </cell>
        </row>
        <row r="45">
          <cell r="A45">
            <v>38127</v>
          </cell>
          <cell r="B45">
            <v>12</v>
          </cell>
          <cell r="C45">
            <v>0.57999999999999996</v>
          </cell>
          <cell r="D45">
            <v>5</v>
          </cell>
          <cell r="E45">
            <v>8</v>
          </cell>
          <cell r="F45">
            <v>100</v>
          </cell>
          <cell r="G45">
            <v>2.0569999999999999</v>
          </cell>
          <cell r="H45">
            <v>7.7</v>
          </cell>
          <cell r="I45">
            <v>58</v>
          </cell>
          <cell r="J45">
            <v>100</v>
          </cell>
          <cell r="O45">
            <v>304</v>
          </cell>
        </row>
        <row r="46">
          <cell r="A46">
            <v>38218</v>
          </cell>
          <cell r="B46">
            <v>13</v>
          </cell>
          <cell r="C46">
            <v>0.7</v>
          </cell>
          <cell r="D46">
            <v>3</v>
          </cell>
          <cell r="E46">
            <v>11</v>
          </cell>
          <cell r="F46">
            <v>50</v>
          </cell>
          <cell r="G46">
            <v>2.1644999999999999</v>
          </cell>
          <cell r="H46">
            <v>7.2</v>
          </cell>
          <cell r="I46">
            <v>58</v>
          </cell>
          <cell r="J46">
            <v>10000</v>
          </cell>
          <cell r="O46">
            <v>51</v>
          </cell>
        </row>
        <row r="47">
          <cell r="A47">
            <v>38267</v>
          </cell>
          <cell r="D47">
            <v>4</v>
          </cell>
          <cell r="E47">
            <v>11</v>
          </cell>
          <cell r="F47">
            <v>10</v>
          </cell>
          <cell r="H47">
            <v>7.3</v>
          </cell>
          <cell r="I47">
            <v>52</v>
          </cell>
          <cell r="J47">
            <v>100</v>
          </cell>
          <cell r="O47">
            <v>36</v>
          </cell>
        </row>
        <row r="48">
          <cell r="A48">
            <v>38280</v>
          </cell>
          <cell r="J48">
            <v>1000</v>
          </cell>
        </row>
        <row r="49">
          <cell r="A49">
            <v>38301</v>
          </cell>
          <cell r="D49">
            <v>3</v>
          </cell>
          <cell r="E49">
            <v>8</v>
          </cell>
          <cell r="F49">
            <v>40</v>
          </cell>
          <cell r="H49">
            <v>7.74</v>
          </cell>
          <cell r="I49">
            <v>58</v>
          </cell>
          <cell r="J49">
            <v>100</v>
          </cell>
          <cell r="O49">
            <v>50</v>
          </cell>
        </row>
        <row r="50">
          <cell r="A50">
            <v>38331</v>
          </cell>
          <cell r="D50">
            <v>4</v>
          </cell>
          <cell r="E50">
            <v>5</v>
          </cell>
          <cell r="F50">
            <v>10</v>
          </cell>
          <cell r="H50">
            <v>7.56</v>
          </cell>
          <cell r="I50">
            <v>59</v>
          </cell>
          <cell r="J50">
            <v>10</v>
          </cell>
          <cell r="O50">
            <v>126</v>
          </cell>
        </row>
        <row r="51">
          <cell r="A51">
            <v>38376</v>
          </cell>
          <cell r="B51">
            <v>19</v>
          </cell>
          <cell r="C51">
            <v>0.35</v>
          </cell>
          <cell r="D51">
            <v>4</v>
          </cell>
          <cell r="E51">
            <v>8</v>
          </cell>
          <cell r="F51">
            <v>60</v>
          </cell>
          <cell r="G51">
            <v>2.6522999999999999</v>
          </cell>
          <cell r="H51">
            <v>7.85</v>
          </cell>
          <cell r="I51">
            <v>59</v>
          </cell>
          <cell r="J51">
            <v>100</v>
          </cell>
          <cell r="O51">
            <v>406</v>
          </cell>
        </row>
        <row r="52">
          <cell r="A52">
            <v>38401</v>
          </cell>
          <cell r="B52">
            <v>6</v>
          </cell>
          <cell r="C52">
            <v>0.16</v>
          </cell>
          <cell r="D52">
            <v>4</v>
          </cell>
          <cell r="E52">
            <v>8</v>
          </cell>
          <cell r="F52">
            <v>30</v>
          </cell>
          <cell r="G52">
            <v>2.8010999999999999</v>
          </cell>
          <cell r="H52">
            <v>7.84</v>
          </cell>
          <cell r="I52">
            <v>61</v>
          </cell>
          <cell r="J52">
            <v>100</v>
          </cell>
          <cell r="O52">
            <v>101</v>
          </cell>
        </row>
        <row r="53">
          <cell r="A53">
            <v>38414</v>
          </cell>
          <cell r="B53">
            <v>15</v>
          </cell>
          <cell r="C53">
            <v>0.05</v>
          </cell>
          <cell r="D53">
            <v>3</v>
          </cell>
          <cell r="E53">
            <v>7</v>
          </cell>
          <cell r="F53">
            <v>40</v>
          </cell>
          <cell r="G53">
            <v>2.7172999999999998</v>
          </cell>
          <cell r="H53">
            <v>7.64</v>
          </cell>
          <cell r="I53">
            <v>62</v>
          </cell>
          <cell r="J53">
            <v>10</v>
          </cell>
          <cell r="O53">
            <v>288</v>
          </cell>
        </row>
        <row r="54">
          <cell r="A54">
            <v>38456</v>
          </cell>
          <cell r="D54">
            <v>5</v>
          </cell>
          <cell r="E54">
            <v>9</v>
          </cell>
          <cell r="F54">
            <v>20</v>
          </cell>
          <cell r="H54">
            <v>7.78</v>
          </cell>
          <cell r="I54">
            <v>53</v>
          </cell>
          <cell r="J54">
            <v>1000</v>
          </cell>
          <cell r="O54">
            <v>17</v>
          </cell>
        </row>
      </sheetData>
      <sheetData sheetId="7">
        <row r="7">
          <cell r="A7">
            <v>36854</v>
          </cell>
          <cell r="B7">
            <v>22</v>
          </cell>
          <cell r="C7">
            <v>0.32</v>
          </cell>
          <cell r="D7">
            <v>2.8</v>
          </cell>
          <cell r="E7">
            <v>12</v>
          </cell>
          <cell r="F7">
            <v>0</v>
          </cell>
          <cell r="G7">
            <v>2.1891418563922942</v>
          </cell>
          <cell r="H7">
            <v>7.64</v>
          </cell>
          <cell r="I7">
            <v>56</v>
          </cell>
          <cell r="J7">
            <v>1000</v>
          </cell>
          <cell r="O7">
            <v>44</v>
          </cell>
        </row>
        <row r="8">
          <cell r="A8">
            <v>36871</v>
          </cell>
          <cell r="B8">
            <v>23</v>
          </cell>
          <cell r="C8">
            <v>0.49</v>
          </cell>
          <cell r="D8">
            <v>3.2</v>
          </cell>
          <cell r="E8">
            <v>13</v>
          </cell>
          <cell r="F8">
            <v>0.05</v>
          </cell>
          <cell r="G8">
            <v>2.2123893805309733</v>
          </cell>
          <cell r="H8">
            <v>7.71</v>
          </cell>
          <cell r="I8">
            <v>56</v>
          </cell>
          <cell r="J8">
            <v>1000</v>
          </cell>
          <cell r="O8">
            <v>48</v>
          </cell>
        </row>
        <row r="9">
          <cell r="A9">
            <v>36879</v>
          </cell>
          <cell r="B9">
            <v>20</v>
          </cell>
          <cell r="C9">
            <v>0.26</v>
          </cell>
          <cell r="D9">
            <v>3.15</v>
          </cell>
          <cell r="E9">
            <v>12</v>
          </cell>
          <cell r="F9">
            <v>0</v>
          </cell>
          <cell r="G9">
            <v>2.2381378692927485</v>
          </cell>
          <cell r="H9">
            <v>7.72</v>
          </cell>
          <cell r="I9">
            <v>55</v>
          </cell>
          <cell r="J9">
            <v>1000</v>
          </cell>
          <cell r="O9">
            <v>160</v>
          </cell>
        </row>
        <row r="10">
          <cell r="A10">
            <v>36887</v>
          </cell>
          <cell r="B10">
            <v>36</v>
          </cell>
          <cell r="C10">
            <v>0.28999999999999998</v>
          </cell>
          <cell r="D10">
            <v>4.08</v>
          </cell>
          <cell r="E10">
            <v>10</v>
          </cell>
          <cell r="F10">
            <v>5.0000000000000001E-3</v>
          </cell>
          <cell r="G10">
            <v>2.192982456140351</v>
          </cell>
          <cell r="H10">
            <v>7.72</v>
          </cell>
          <cell r="I10">
            <v>53</v>
          </cell>
          <cell r="J10">
            <v>1000</v>
          </cell>
          <cell r="O10">
            <v>48</v>
          </cell>
        </row>
        <row r="11">
          <cell r="A11">
            <v>36907</v>
          </cell>
          <cell r="B11">
            <v>22</v>
          </cell>
          <cell r="C11">
            <v>0.23</v>
          </cell>
          <cell r="D11">
            <v>5</v>
          </cell>
          <cell r="E11">
            <v>8</v>
          </cell>
          <cell r="F11">
            <v>0.05</v>
          </cell>
          <cell r="G11">
            <v>2.1881838074398248</v>
          </cell>
          <cell r="H11">
            <v>7.8</v>
          </cell>
          <cell r="I11">
            <v>56</v>
          </cell>
          <cell r="J11">
            <v>100</v>
          </cell>
          <cell r="O11">
            <v>2580</v>
          </cell>
        </row>
        <row r="12">
          <cell r="A12">
            <v>36958</v>
          </cell>
          <cell r="C12">
            <v>0.5</v>
          </cell>
          <cell r="D12">
            <v>2.9</v>
          </cell>
          <cell r="E12">
            <v>10</v>
          </cell>
          <cell r="F12">
            <v>250</v>
          </cell>
          <cell r="I12">
            <v>53</v>
          </cell>
          <cell r="J12">
            <v>100</v>
          </cell>
          <cell r="O12">
            <v>74</v>
          </cell>
        </row>
        <row r="13">
          <cell r="A13">
            <v>36964</v>
          </cell>
          <cell r="O13">
            <v>141</v>
          </cell>
        </row>
        <row r="14">
          <cell r="A14">
            <v>36969</v>
          </cell>
          <cell r="O14">
            <v>69</v>
          </cell>
        </row>
        <row r="15">
          <cell r="A15">
            <v>36976</v>
          </cell>
          <cell r="O15">
            <v>212</v>
          </cell>
        </row>
        <row r="16">
          <cell r="A16">
            <v>36984</v>
          </cell>
          <cell r="C16">
            <v>0.65</v>
          </cell>
          <cell r="D16">
            <v>2</v>
          </cell>
          <cell r="E16">
            <v>12</v>
          </cell>
          <cell r="F16">
            <v>150</v>
          </cell>
          <cell r="G16">
            <v>2.1881838074398248</v>
          </cell>
          <cell r="H16">
            <v>7.56</v>
          </cell>
          <cell r="I16">
            <v>57</v>
          </cell>
          <cell r="J16">
            <v>100</v>
          </cell>
          <cell r="O16">
            <v>12030</v>
          </cell>
          <cell r="P16" t="str">
            <v>se tiró y recup. Oil de pileta</v>
          </cell>
        </row>
        <row r="17">
          <cell r="A17">
            <v>37006</v>
          </cell>
          <cell r="B17">
            <v>24</v>
          </cell>
          <cell r="C17">
            <v>0.32</v>
          </cell>
          <cell r="D17">
            <v>2.5</v>
          </cell>
          <cell r="E17">
            <v>26</v>
          </cell>
          <cell r="F17">
            <v>40</v>
          </cell>
          <cell r="H17">
            <v>7.57</v>
          </cell>
          <cell r="I17">
            <v>50</v>
          </cell>
          <cell r="J17">
            <v>100</v>
          </cell>
          <cell r="O17">
            <v>1639</v>
          </cell>
        </row>
        <row r="18">
          <cell r="A18">
            <v>37033</v>
          </cell>
          <cell r="B18">
            <v>16</v>
          </cell>
          <cell r="C18">
            <v>0.1</v>
          </cell>
          <cell r="D18">
            <v>4</v>
          </cell>
          <cell r="E18">
            <v>4</v>
          </cell>
          <cell r="F18">
            <v>500</v>
          </cell>
          <cell r="G18">
            <v>2.3310023310023311</v>
          </cell>
          <cell r="H18">
            <v>7.08</v>
          </cell>
          <cell r="I18">
            <v>54</v>
          </cell>
          <cell r="J18">
            <v>100</v>
          </cell>
          <cell r="O18">
            <v>63</v>
          </cell>
          <cell r="P18" t="str">
            <v xml:space="preserve">pileta con Petroleo </v>
          </cell>
        </row>
        <row r="19">
          <cell r="A19">
            <v>37062</v>
          </cell>
          <cell r="B19">
            <v>22</v>
          </cell>
          <cell r="C19">
            <v>0.2</v>
          </cell>
          <cell r="D19">
            <v>2.5</v>
          </cell>
          <cell r="E19">
            <v>14</v>
          </cell>
          <cell r="F19">
            <v>10</v>
          </cell>
          <cell r="G19">
            <v>2.169</v>
          </cell>
          <cell r="H19">
            <v>7.61</v>
          </cell>
          <cell r="I19">
            <v>51</v>
          </cell>
          <cell r="J19">
            <v>100</v>
          </cell>
          <cell r="O19">
            <v>317</v>
          </cell>
          <cell r="P19" t="str">
            <v xml:space="preserve">pileta con Petroleo </v>
          </cell>
        </row>
        <row r="20">
          <cell r="A20">
            <v>37089</v>
          </cell>
          <cell r="B20">
            <v>4</v>
          </cell>
          <cell r="C20">
            <v>0.1</v>
          </cell>
          <cell r="D20">
            <v>4.5</v>
          </cell>
          <cell r="E20">
            <v>24</v>
          </cell>
          <cell r="F20">
            <v>20</v>
          </cell>
          <cell r="G20">
            <v>2.2679999999999998</v>
          </cell>
          <cell r="H20">
            <v>7.66</v>
          </cell>
          <cell r="I20">
            <v>48</v>
          </cell>
          <cell r="J20">
            <v>100</v>
          </cell>
          <cell r="O20">
            <v>290</v>
          </cell>
          <cell r="P20" t="str">
            <v xml:space="preserve">pileta con Petroleo </v>
          </cell>
        </row>
        <row r="21">
          <cell r="A21">
            <v>37144</v>
          </cell>
          <cell r="B21">
            <v>15</v>
          </cell>
          <cell r="C21">
            <v>0.1</v>
          </cell>
          <cell r="D21">
            <v>2</v>
          </cell>
          <cell r="E21">
            <v>11</v>
          </cell>
          <cell r="F21">
            <v>10</v>
          </cell>
          <cell r="G21">
            <v>2.27</v>
          </cell>
          <cell r="H21">
            <v>7.8</v>
          </cell>
          <cell r="I21">
            <v>50</v>
          </cell>
          <cell r="J21">
            <v>100</v>
          </cell>
          <cell r="O21">
            <v>91</v>
          </cell>
          <cell r="P21" t="str">
            <v>Fecha de lect.Bact. 27/08/2001</v>
          </cell>
        </row>
        <row r="22">
          <cell r="A22">
            <v>37146</v>
          </cell>
          <cell r="O22">
            <v>168</v>
          </cell>
        </row>
        <row r="23">
          <cell r="A23">
            <v>37148</v>
          </cell>
          <cell r="O23">
            <v>98</v>
          </cell>
        </row>
        <row r="24">
          <cell r="A24">
            <v>37151</v>
          </cell>
          <cell r="O24">
            <v>62</v>
          </cell>
        </row>
        <row r="25">
          <cell r="A25">
            <v>37153</v>
          </cell>
          <cell r="O25">
            <v>81</v>
          </cell>
        </row>
        <row r="26">
          <cell r="A26">
            <v>37155</v>
          </cell>
          <cell r="O26">
            <v>85</v>
          </cell>
        </row>
        <row r="27">
          <cell r="A27">
            <v>37158</v>
          </cell>
          <cell r="O27">
            <v>122</v>
          </cell>
        </row>
        <row r="28">
          <cell r="A28">
            <v>37160</v>
          </cell>
          <cell r="O28">
            <v>69</v>
          </cell>
        </row>
        <row r="29">
          <cell r="A29">
            <v>37162</v>
          </cell>
          <cell r="O29">
            <v>59</v>
          </cell>
        </row>
        <row r="30">
          <cell r="A30">
            <v>37173</v>
          </cell>
          <cell r="B30">
            <v>20</v>
          </cell>
          <cell r="C30">
            <v>0.15</v>
          </cell>
          <cell r="D30">
            <v>4</v>
          </cell>
          <cell r="E30">
            <v>12</v>
          </cell>
          <cell r="F30">
            <v>8</v>
          </cell>
          <cell r="G30">
            <v>2.3359999999999999</v>
          </cell>
          <cell r="H30">
            <v>8.11</v>
          </cell>
          <cell r="I30">
            <v>52</v>
          </cell>
          <cell r="J30">
            <v>100</v>
          </cell>
          <cell r="O30">
            <v>48</v>
          </cell>
        </row>
        <row r="31">
          <cell r="A31">
            <v>37175</v>
          </cell>
          <cell r="O31">
            <v>85</v>
          </cell>
        </row>
        <row r="32">
          <cell r="A32">
            <v>37183</v>
          </cell>
          <cell r="O32">
            <v>99</v>
          </cell>
        </row>
        <row r="33">
          <cell r="A33">
            <v>37188</v>
          </cell>
          <cell r="O33">
            <v>457</v>
          </cell>
        </row>
        <row r="34">
          <cell r="A34">
            <v>37203</v>
          </cell>
          <cell r="B34">
            <v>26</v>
          </cell>
          <cell r="C34">
            <v>0.2</v>
          </cell>
          <cell r="D34">
            <v>3</v>
          </cell>
          <cell r="E34">
            <v>14</v>
          </cell>
          <cell r="F34">
            <v>100</v>
          </cell>
          <cell r="G34">
            <v>2.2726999999999999</v>
          </cell>
          <cell r="H34">
            <v>7.4</v>
          </cell>
          <cell r="I34">
            <v>55</v>
          </cell>
          <cell r="J34">
            <v>100</v>
          </cell>
          <cell r="O34">
            <v>138</v>
          </cell>
          <cell r="P34" t="str">
            <v>Fecha de Cult. 29/10</v>
          </cell>
        </row>
        <row r="35">
          <cell r="A35">
            <v>37229</v>
          </cell>
          <cell r="B35">
            <v>23</v>
          </cell>
          <cell r="C35">
            <v>0.2</v>
          </cell>
          <cell r="D35">
            <v>3</v>
          </cell>
          <cell r="E35">
            <v>12</v>
          </cell>
          <cell r="F35">
            <v>8</v>
          </cell>
          <cell r="G35">
            <v>2.4150999999999998</v>
          </cell>
          <cell r="H35">
            <v>6.7</v>
          </cell>
          <cell r="I35">
            <v>52</v>
          </cell>
          <cell r="J35">
            <v>100</v>
          </cell>
          <cell r="O35">
            <v>53</v>
          </cell>
          <cell r="P35" t="str">
            <v>Lect.Bact.8/11/01</v>
          </cell>
        </row>
        <row r="36">
          <cell r="A36">
            <v>37230</v>
          </cell>
          <cell r="M36">
            <v>19</v>
          </cell>
          <cell r="N36">
            <v>20.2</v>
          </cell>
          <cell r="P36" t="str">
            <v>Realizó BAKER</v>
          </cell>
        </row>
        <row r="37">
          <cell r="A37">
            <v>37236</v>
          </cell>
          <cell r="M37">
            <v>21.4</v>
          </cell>
          <cell r="N37">
            <v>25.1</v>
          </cell>
          <cell r="P37" t="str">
            <v>Realizó BAKER</v>
          </cell>
        </row>
        <row r="38">
          <cell r="A38">
            <v>37265</v>
          </cell>
          <cell r="B38">
            <v>29</v>
          </cell>
          <cell r="C38">
            <v>0.5</v>
          </cell>
          <cell r="D38">
            <v>1.5</v>
          </cell>
          <cell r="E38">
            <v>6</v>
          </cell>
          <cell r="F38">
            <v>60</v>
          </cell>
          <cell r="G38">
            <v>2.3094000000000001</v>
          </cell>
          <cell r="H38">
            <v>7.6</v>
          </cell>
          <cell r="I38">
            <v>41</v>
          </cell>
          <cell r="J38">
            <v>100</v>
          </cell>
          <cell r="O38">
            <v>139</v>
          </cell>
          <cell r="P38" t="str">
            <v>Lect.Bact. 8/11/01-O2med.23/01</v>
          </cell>
        </row>
        <row r="39">
          <cell r="A39">
            <v>37288</v>
          </cell>
          <cell r="B39">
            <v>18</v>
          </cell>
          <cell r="C39">
            <v>0.1</v>
          </cell>
          <cell r="D39">
            <v>1</v>
          </cell>
          <cell r="E39">
            <v>8</v>
          </cell>
          <cell r="F39">
            <v>4</v>
          </cell>
          <cell r="G39">
            <v>2.3980000000000001</v>
          </cell>
          <cell r="H39">
            <v>7.3</v>
          </cell>
          <cell r="I39">
            <v>51</v>
          </cell>
          <cell r="J39">
            <v>10</v>
          </cell>
          <cell r="O39">
            <v>59</v>
          </cell>
        </row>
        <row r="40">
          <cell r="A40">
            <v>37298</v>
          </cell>
          <cell r="O40">
            <v>40</v>
          </cell>
        </row>
        <row r="41">
          <cell r="A41">
            <v>37300</v>
          </cell>
          <cell r="O41">
            <v>36</v>
          </cell>
        </row>
        <row r="42">
          <cell r="A42">
            <v>37302</v>
          </cell>
          <cell r="O42">
            <v>44</v>
          </cell>
        </row>
        <row r="43">
          <cell r="A43">
            <v>37305</v>
          </cell>
          <cell r="O43">
            <v>40</v>
          </cell>
        </row>
        <row r="44">
          <cell r="A44">
            <v>37309</v>
          </cell>
          <cell r="O44">
            <v>24</v>
          </cell>
        </row>
        <row r="45">
          <cell r="A45">
            <v>37328</v>
          </cell>
          <cell r="B45">
            <v>13</v>
          </cell>
          <cell r="C45">
            <v>0.1</v>
          </cell>
          <cell r="D45">
            <v>5</v>
          </cell>
          <cell r="E45">
            <v>10</v>
          </cell>
          <cell r="F45">
            <v>10</v>
          </cell>
          <cell r="G45">
            <v>2.3529</v>
          </cell>
          <cell r="H45">
            <v>7.3</v>
          </cell>
          <cell r="I45">
            <v>56</v>
          </cell>
          <cell r="J45">
            <v>100</v>
          </cell>
          <cell r="O45">
            <v>50</v>
          </cell>
        </row>
        <row r="46">
          <cell r="A46">
            <v>37361</v>
          </cell>
          <cell r="B46">
            <v>13</v>
          </cell>
          <cell r="C46">
            <v>0.1</v>
          </cell>
          <cell r="D46">
            <v>4</v>
          </cell>
          <cell r="E46">
            <v>10</v>
          </cell>
          <cell r="F46">
            <v>4</v>
          </cell>
          <cell r="G46">
            <v>2.4037999999999999</v>
          </cell>
          <cell r="H46">
            <v>7.3</v>
          </cell>
          <cell r="I46">
            <v>56</v>
          </cell>
          <cell r="J46">
            <v>100</v>
          </cell>
          <cell r="O46">
            <v>136</v>
          </cell>
        </row>
        <row r="47">
          <cell r="A47">
            <v>37410</v>
          </cell>
          <cell r="B47">
            <v>12</v>
          </cell>
          <cell r="C47">
            <v>0.22</v>
          </cell>
          <cell r="D47">
            <v>4</v>
          </cell>
          <cell r="E47">
            <v>10</v>
          </cell>
          <cell r="F47">
            <v>30</v>
          </cell>
          <cell r="G47">
            <v>2.5640999999999998</v>
          </cell>
          <cell r="H47">
            <v>7.1</v>
          </cell>
          <cell r="I47">
            <v>43</v>
          </cell>
          <cell r="J47">
            <v>100</v>
          </cell>
          <cell r="O47">
            <v>240</v>
          </cell>
        </row>
        <row r="48">
          <cell r="A48">
            <v>37440</v>
          </cell>
          <cell r="B48">
            <v>19</v>
          </cell>
          <cell r="C48">
            <v>0.85</v>
          </cell>
          <cell r="D48">
            <v>0.6</v>
          </cell>
          <cell r="E48">
            <v>11</v>
          </cell>
          <cell r="F48">
            <v>60</v>
          </cell>
          <cell r="G48">
            <v>2.6109</v>
          </cell>
          <cell r="H48">
            <v>7.4</v>
          </cell>
          <cell r="I48">
            <v>52</v>
          </cell>
          <cell r="J48">
            <v>100</v>
          </cell>
          <cell r="O48">
            <v>80</v>
          </cell>
        </row>
        <row r="49">
          <cell r="A49">
            <v>37470</v>
          </cell>
          <cell r="B49">
            <v>17</v>
          </cell>
          <cell r="C49">
            <v>0.2</v>
          </cell>
          <cell r="D49">
            <v>2</v>
          </cell>
          <cell r="E49">
            <v>10</v>
          </cell>
          <cell r="F49">
            <v>200</v>
          </cell>
          <cell r="G49">
            <v>2.5938699999999999</v>
          </cell>
          <cell r="H49">
            <v>7.2</v>
          </cell>
          <cell r="I49">
            <v>53</v>
          </cell>
          <cell r="J49">
            <v>100</v>
          </cell>
          <cell r="O49">
            <v>174</v>
          </cell>
        </row>
        <row r="50">
          <cell r="A50">
            <v>37505</v>
          </cell>
          <cell r="B50">
            <v>8</v>
          </cell>
          <cell r="C50">
            <v>0.34</v>
          </cell>
          <cell r="D50">
            <v>1.5</v>
          </cell>
          <cell r="E50">
            <v>10</v>
          </cell>
          <cell r="F50">
            <v>30</v>
          </cell>
          <cell r="G50">
            <v>2.6737000000000002</v>
          </cell>
          <cell r="H50">
            <v>7</v>
          </cell>
          <cell r="I50">
            <v>50</v>
          </cell>
          <cell r="J50">
            <v>100</v>
          </cell>
          <cell r="O50">
            <v>265</v>
          </cell>
        </row>
        <row r="51">
          <cell r="A51">
            <v>37538</v>
          </cell>
          <cell r="B51">
            <v>8</v>
          </cell>
          <cell r="C51">
            <v>0.41</v>
          </cell>
          <cell r="D51">
            <v>1.2</v>
          </cell>
          <cell r="E51">
            <v>12</v>
          </cell>
          <cell r="F51">
            <v>12</v>
          </cell>
          <cell r="G51">
            <v>2.7776999999999998</v>
          </cell>
          <cell r="H51">
            <v>7.1</v>
          </cell>
          <cell r="I51">
            <v>52</v>
          </cell>
          <cell r="J51">
            <v>1000</v>
          </cell>
          <cell r="O51">
            <v>98</v>
          </cell>
        </row>
        <row r="52">
          <cell r="A52">
            <v>37567</v>
          </cell>
          <cell r="F52">
            <v>40</v>
          </cell>
        </row>
        <row r="53">
          <cell r="A53">
            <v>37572</v>
          </cell>
          <cell r="B53">
            <v>6</v>
          </cell>
          <cell r="C53">
            <v>0.14000000000000001</v>
          </cell>
          <cell r="D53">
            <v>2</v>
          </cell>
          <cell r="E53">
            <v>13</v>
          </cell>
          <cell r="F53">
            <v>40</v>
          </cell>
          <cell r="G53">
            <v>2.80898</v>
          </cell>
          <cell r="H53">
            <v>6.8</v>
          </cell>
          <cell r="I53">
            <v>53</v>
          </cell>
          <cell r="J53">
            <v>100</v>
          </cell>
          <cell r="O53">
            <v>98</v>
          </cell>
        </row>
        <row r="54">
          <cell r="A54">
            <v>37592</v>
          </cell>
          <cell r="O54">
            <v>250.6</v>
          </cell>
        </row>
        <row r="55">
          <cell r="A55">
            <v>37595</v>
          </cell>
          <cell r="B55">
            <v>10</v>
          </cell>
          <cell r="C55">
            <v>0.44</v>
          </cell>
          <cell r="D55">
            <v>0.6</v>
          </cell>
          <cell r="E55">
            <v>10</v>
          </cell>
          <cell r="F55">
            <v>16</v>
          </cell>
          <cell r="G55">
            <v>2.7547999999999999</v>
          </cell>
          <cell r="H55">
            <v>6.9</v>
          </cell>
          <cell r="I55">
            <v>53</v>
          </cell>
          <cell r="J55">
            <v>10000</v>
          </cell>
          <cell r="O55">
            <v>442</v>
          </cell>
        </row>
        <row r="56">
          <cell r="A56">
            <v>37596</v>
          </cell>
          <cell r="O56">
            <v>480</v>
          </cell>
        </row>
        <row r="57">
          <cell r="A57">
            <v>37599</v>
          </cell>
          <cell r="O57">
            <v>442.1</v>
          </cell>
        </row>
        <row r="58">
          <cell r="A58">
            <v>37601</v>
          </cell>
          <cell r="O58">
            <v>155</v>
          </cell>
        </row>
        <row r="59">
          <cell r="A59">
            <v>37606</v>
          </cell>
          <cell r="O59">
            <v>86.5</v>
          </cell>
        </row>
        <row r="60">
          <cell r="A60">
            <v>37610</v>
          </cell>
          <cell r="O60">
            <v>252.9</v>
          </cell>
        </row>
        <row r="61">
          <cell r="A61">
            <v>37613</v>
          </cell>
          <cell r="O61">
            <v>212.3</v>
          </cell>
        </row>
        <row r="62">
          <cell r="A62">
            <v>37635</v>
          </cell>
          <cell r="B62">
            <v>13</v>
          </cell>
          <cell r="C62">
            <v>0.23</v>
          </cell>
          <cell r="D62">
            <v>3</v>
          </cell>
          <cell r="E62">
            <v>8</v>
          </cell>
          <cell r="F62">
            <v>16</v>
          </cell>
          <cell r="G62">
            <v>2.5773000000000001</v>
          </cell>
          <cell r="H62">
            <v>7.76</v>
          </cell>
          <cell r="I62">
            <v>56</v>
          </cell>
          <cell r="J62">
            <v>1000</v>
          </cell>
          <cell r="O62">
            <v>274</v>
          </cell>
        </row>
        <row r="63">
          <cell r="A63">
            <v>37658</v>
          </cell>
          <cell r="B63">
            <v>10</v>
          </cell>
          <cell r="C63">
            <v>0.13</v>
          </cell>
          <cell r="D63">
            <v>4</v>
          </cell>
          <cell r="E63">
            <v>11</v>
          </cell>
          <cell r="F63">
            <v>2</v>
          </cell>
          <cell r="G63">
            <v>2.5706000000000002</v>
          </cell>
          <cell r="H63">
            <v>7.56</v>
          </cell>
          <cell r="I63">
            <v>56</v>
          </cell>
          <cell r="J63">
            <v>100</v>
          </cell>
          <cell r="O63">
            <v>65</v>
          </cell>
        </row>
        <row r="64">
          <cell r="A64">
            <v>37705</v>
          </cell>
          <cell r="B64">
            <v>13</v>
          </cell>
          <cell r="C64">
            <v>0.16</v>
          </cell>
          <cell r="D64">
            <v>2</v>
          </cell>
          <cell r="E64">
            <v>7</v>
          </cell>
          <cell r="F64">
            <v>100</v>
          </cell>
          <cell r="G64">
            <v>2.7100200000000001</v>
          </cell>
          <cell r="H64">
            <v>7.66</v>
          </cell>
          <cell r="I64">
            <v>56</v>
          </cell>
          <cell r="J64">
            <v>1000</v>
          </cell>
          <cell r="O64">
            <v>30</v>
          </cell>
        </row>
        <row r="65">
          <cell r="A65">
            <v>37748</v>
          </cell>
          <cell r="C65">
            <v>0.32</v>
          </cell>
        </row>
        <row r="66">
          <cell r="A66">
            <v>37753</v>
          </cell>
          <cell r="O66">
            <v>70</v>
          </cell>
        </row>
        <row r="67">
          <cell r="A67">
            <v>37763</v>
          </cell>
          <cell r="B67">
            <v>8</v>
          </cell>
          <cell r="C67">
            <v>0.2</v>
          </cell>
          <cell r="D67">
            <v>0.1</v>
          </cell>
          <cell r="E67">
            <v>10</v>
          </cell>
          <cell r="F67">
            <v>4</v>
          </cell>
          <cell r="G67">
            <v>3.2050999999999998</v>
          </cell>
          <cell r="H67">
            <v>7.52</v>
          </cell>
          <cell r="I67">
            <v>51</v>
          </cell>
          <cell r="J67">
            <v>100</v>
          </cell>
          <cell r="O67">
            <v>225</v>
          </cell>
        </row>
        <row r="68">
          <cell r="A68">
            <v>37764</v>
          </cell>
          <cell r="O68">
            <v>171</v>
          </cell>
        </row>
        <row r="69">
          <cell r="A69">
            <v>37769</v>
          </cell>
          <cell r="O69">
            <v>118</v>
          </cell>
        </row>
        <row r="70">
          <cell r="A70">
            <v>37771</v>
          </cell>
          <cell r="O70">
            <v>151.30000000000001</v>
          </cell>
        </row>
        <row r="71">
          <cell r="A71">
            <v>37774</v>
          </cell>
          <cell r="O71">
            <v>176</v>
          </cell>
        </row>
        <row r="72">
          <cell r="A72">
            <v>37776</v>
          </cell>
          <cell r="O72">
            <v>147</v>
          </cell>
        </row>
        <row r="73">
          <cell r="A73">
            <v>37781</v>
          </cell>
          <cell r="O73">
            <v>204</v>
          </cell>
        </row>
        <row r="74">
          <cell r="A74">
            <v>37788</v>
          </cell>
          <cell r="O74">
            <v>63.9</v>
          </cell>
        </row>
        <row r="75">
          <cell r="A75">
            <v>37799</v>
          </cell>
          <cell r="O75">
            <v>203.2</v>
          </cell>
        </row>
        <row r="76">
          <cell r="A76">
            <v>37803</v>
          </cell>
          <cell r="O76">
            <v>448.9</v>
          </cell>
        </row>
        <row r="77">
          <cell r="A77">
            <v>37805</v>
          </cell>
          <cell r="B77">
            <v>16</v>
          </cell>
          <cell r="C77">
            <v>0.36</v>
          </cell>
          <cell r="D77">
            <v>2</v>
          </cell>
          <cell r="E77">
            <v>9</v>
          </cell>
          <cell r="F77">
            <v>2</v>
          </cell>
          <cell r="G77">
            <v>3.3333333333333335</v>
          </cell>
          <cell r="H77">
            <v>7.25</v>
          </cell>
          <cell r="I77">
            <v>52</v>
          </cell>
          <cell r="J77">
            <v>100</v>
          </cell>
          <cell r="O77">
            <v>330</v>
          </cell>
        </row>
        <row r="78">
          <cell r="A78">
            <v>37806</v>
          </cell>
          <cell r="O78">
            <v>223.87</v>
          </cell>
        </row>
        <row r="79">
          <cell r="A79">
            <v>37823</v>
          </cell>
          <cell r="O79">
            <v>148.36000000000001</v>
          </cell>
        </row>
        <row r="80">
          <cell r="A80">
            <v>37827</v>
          </cell>
          <cell r="O80">
            <v>123.7</v>
          </cell>
        </row>
        <row r="81">
          <cell r="A81">
            <v>37834</v>
          </cell>
          <cell r="O81">
            <v>257.27999999999997</v>
          </cell>
        </row>
      </sheetData>
      <sheetData sheetId="8">
        <row r="7">
          <cell r="A7">
            <v>36854</v>
          </cell>
          <cell r="B7">
            <v>26</v>
          </cell>
          <cell r="C7">
            <v>0.95</v>
          </cell>
          <cell r="D7">
            <v>3</v>
          </cell>
          <cell r="E7">
            <v>16</v>
          </cell>
          <cell r="F7">
            <v>0</v>
          </cell>
          <cell r="G7">
            <v>2.2456770716370986</v>
          </cell>
          <cell r="H7">
            <v>7.58</v>
          </cell>
          <cell r="I7">
            <v>56</v>
          </cell>
          <cell r="J7">
            <v>1000</v>
          </cell>
          <cell r="O7">
            <v>43</v>
          </cell>
        </row>
        <row r="8">
          <cell r="A8">
            <v>36871</v>
          </cell>
          <cell r="B8">
            <v>27</v>
          </cell>
          <cell r="C8">
            <v>0.14000000000000001</v>
          </cell>
          <cell r="D8">
            <v>4</v>
          </cell>
          <cell r="E8">
            <v>10</v>
          </cell>
          <cell r="F8">
            <v>0</v>
          </cell>
          <cell r="G8">
            <v>2.2123893805309733</v>
          </cell>
          <cell r="H8">
            <v>7.69</v>
          </cell>
          <cell r="I8">
            <v>55</v>
          </cell>
          <cell r="J8">
            <v>1000</v>
          </cell>
          <cell r="O8">
            <v>26</v>
          </cell>
        </row>
        <row r="9">
          <cell r="A9">
            <v>36879</v>
          </cell>
          <cell r="B9">
            <v>29</v>
          </cell>
          <cell r="C9">
            <v>1.1000000000000001</v>
          </cell>
          <cell r="D9">
            <v>2.6</v>
          </cell>
          <cell r="E9">
            <v>13</v>
          </cell>
          <cell r="F9">
            <v>0</v>
          </cell>
          <cell r="G9">
            <v>2.3174971031286211</v>
          </cell>
          <cell r="H9">
            <v>7.65</v>
          </cell>
          <cell r="I9">
            <v>55</v>
          </cell>
          <cell r="J9">
            <v>1000</v>
          </cell>
          <cell r="O9">
            <v>108</v>
          </cell>
        </row>
        <row r="10">
          <cell r="A10">
            <v>36887</v>
          </cell>
          <cell r="B10">
            <v>34</v>
          </cell>
          <cell r="C10">
            <v>0.2</v>
          </cell>
          <cell r="D10">
            <v>4</v>
          </cell>
          <cell r="E10">
            <v>8</v>
          </cell>
          <cell r="F10">
            <v>0</v>
          </cell>
          <cell r="G10">
            <v>2.1786492374727668</v>
          </cell>
          <cell r="H10">
            <v>7.73</v>
          </cell>
          <cell r="I10">
            <v>53</v>
          </cell>
          <cell r="J10">
            <v>1000</v>
          </cell>
          <cell r="O10">
            <v>44</v>
          </cell>
        </row>
        <row r="11">
          <cell r="A11">
            <v>36907</v>
          </cell>
          <cell r="B11">
            <v>30</v>
          </cell>
          <cell r="C11">
            <v>0.31</v>
          </cell>
          <cell r="D11">
            <v>7</v>
          </cell>
          <cell r="E11">
            <v>14</v>
          </cell>
          <cell r="F11">
            <v>0</v>
          </cell>
          <cell r="G11">
            <v>2.1786492374727668</v>
          </cell>
          <cell r="H11">
            <v>7.84</v>
          </cell>
          <cell r="I11">
            <v>55</v>
          </cell>
          <cell r="J11">
            <v>100</v>
          </cell>
          <cell r="O11">
            <v>432</v>
          </cell>
        </row>
        <row r="12">
          <cell r="A12">
            <v>36958</v>
          </cell>
          <cell r="C12">
            <v>0.55000000000000004</v>
          </cell>
          <cell r="D12">
            <v>2.5</v>
          </cell>
          <cell r="E12">
            <v>10</v>
          </cell>
          <cell r="F12">
            <v>50</v>
          </cell>
          <cell r="I12">
            <v>52</v>
          </cell>
          <cell r="J12">
            <v>100</v>
          </cell>
          <cell r="O12">
            <v>48</v>
          </cell>
        </row>
        <row r="13">
          <cell r="A13">
            <v>36964</v>
          </cell>
          <cell r="O13">
            <v>53</v>
          </cell>
        </row>
        <row r="14">
          <cell r="A14">
            <v>36969</v>
          </cell>
          <cell r="O14">
            <v>36</v>
          </cell>
        </row>
        <row r="15">
          <cell r="A15">
            <v>36976</v>
          </cell>
          <cell r="O15">
            <v>47</v>
          </cell>
        </row>
        <row r="16">
          <cell r="A16">
            <v>36984</v>
          </cell>
          <cell r="C16">
            <v>0.7</v>
          </cell>
          <cell r="D16">
            <v>2</v>
          </cell>
          <cell r="E16">
            <v>12</v>
          </cell>
          <cell r="F16">
            <v>40</v>
          </cell>
          <cell r="G16">
            <v>2.2222222222222223</v>
          </cell>
          <cell r="H16">
            <v>7.55</v>
          </cell>
          <cell r="I16">
            <v>57</v>
          </cell>
          <cell r="J16">
            <v>100</v>
          </cell>
          <cell r="O16">
            <v>69</v>
          </cell>
        </row>
        <row r="17">
          <cell r="A17">
            <v>37006</v>
          </cell>
          <cell r="B17">
            <v>26</v>
          </cell>
          <cell r="C17">
            <v>0.26</v>
          </cell>
          <cell r="D17">
            <v>2</v>
          </cell>
          <cell r="E17">
            <v>26</v>
          </cell>
          <cell r="F17">
            <v>40</v>
          </cell>
          <cell r="H17">
            <v>7.41</v>
          </cell>
          <cell r="I17">
            <v>47</v>
          </cell>
          <cell r="J17">
            <v>100</v>
          </cell>
          <cell r="O17">
            <v>66</v>
          </cell>
        </row>
        <row r="18">
          <cell r="A18">
            <v>37033</v>
          </cell>
          <cell r="B18">
            <v>19</v>
          </cell>
          <cell r="C18">
            <v>0.1</v>
          </cell>
          <cell r="D18">
            <v>4</v>
          </cell>
          <cell r="E18">
            <v>8</v>
          </cell>
          <cell r="F18">
            <v>30</v>
          </cell>
          <cell r="G18">
            <v>2.3310023310023311</v>
          </cell>
          <cell r="H18">
            <v>7.99</v>
          </cell>
          <cell r="I18">
            <v>53</v>
          </cell>
          <cell r="J18">
            <v>100</v>
          </cell>
          <cell r="O18">
            <v>36</v>
          </cell>
        </row>
        <row r="19">
          <cell r="A19">
            <v>37062</v>
          </cell>
          <cell r="B19">
            <v>26</v>
          </cell>
          <cell r="C19">
            <v>0.1</v>
          </cell>
          <cell r="D19">
            <v>2</v>
          </cell>
          <cell r="E19">
            <v>12</v>
          </cell>
          <cell r="F19">
            <v>8</v>
          </cell>
          <cell r="G19">
            <v>2.16</v>
          </cell>
          <cell r="H19">
            <v>7.55</v>
          </cell>
          <cell r="I19">
            <v>51</v>
          </cell>
          <cell r="J19">
            <v>100</v>
          </cell>
          <cell r="O19">
            <v>110</v>
          </cell>
        </row>
        <row r="20">
          <cell r="A20">
            <v>37089</v>
          </cell>
          <cell r="B20">
            <v>4</v>
          </cell>
          <cell r="C20">
            <v>0.15</v>
          </cell>
          <cell r="D20">
            <v>4.5</v>
          </cell>
          <cell r="E20">
            <v>20</v>
          </cell>
          <cell r="F20">
            <v>15</v>
          </cell>
          <cell r="G20">
            <v>2.2599999999999998</v>
          </cell>
          <cell r="H20">
            <v>7.7</v>
          </cell>
          <cell r="I20">
            <v>47</v>
          </cell>
          <cell r="J20">
            <v>100</v>
          </cell>
          <cell r="O20">
            <v>59</v>
          </cell>
        </row>
        <row r="21">
          <cell r="A21">
            <v>37144</v>
          </cell>
          <cell r="B21">
            <v>14</v>
          </cell>
          <cell r="C21">
            <v>0.1</v>
          </cell>
          <cell r="D21">
            <v>2</v>
          </cell>
          <cell r="E21">
            <v>10</v>
          </cell>
          <cell r="F21">
            <v>8</v>
          </cell>
          <cell r="G21">
            <v>2.2679999999999998</v>
          </cell>
          <cell r="H21">
            <v>7.78</v>
          </cell>
          <cell r="I21">
            <v>47</v>
          </cell>
          <cell r="J21">
            <v>100</v>
          </cell>
          <cell r="O21">
            <v>47</v>
          </cell>
          <cell r="P21" t="str">
            <v>Fecha de lect.Bact. 27/08/2001</v>
          </cell>
        </row>
        <row r="22">
          <cell r="A22">
            <v>37146</v>
          </cell>
          <cell r="O22">
            <v>133</v>
          </cell>
        </row>
        <row r="23">
          <cell r="A23">
            <v>37148</v>
          </cell>
          <cell r="O23">
            <v>82</v>
          </cell>
        </row>
        <row r="24">
          <cell r="A24">
            <v>37151</v>
          </cell>
          <cell r="O24">
            <v>50</v>
          </cell>
        </row>
        <row r="25">
          <cell r="A25">
            <v>37153</v>
          </cell>
          <cell r="O25">
            <v>65</v>
          </cell>
        </row>
        <row r="26">
          <cell r="A26">
            <v>37155</v>
          </cell>
          <cell r="O26">
            <v>65</v>
          </cell>
        </row>
        <row r="27">
          <cell r="A27">
            <v>37158</v>
          </cell>
          <cell r="O27">
            <v>67</v>
          </cell>
        </row>
        <row r="28">
          <cell r="A28">
            <v>37160</v>
          </cell>
          <cell r="O28">
            <v>84</v>
          </cell>
        </row>
        <row r="29">
          <cell r="A29">
            <v>37162</v>
          </cell>
          <cell r="O29">
            <v>60</v>
          </cell>
        </row>
        <row r="30">
          <cell r="A30">
            <v>37173</v>
          </cell>
          <cell r="B30">
            <v>24</v>
          </cell>
          <cell r="C30">
            <v>0.6</v>
          </cell>
          <cell r="D30">
            <v>3.5</v>
          </cell>
          <cell r="E30">
            <v>11</v>
          </cell>
          <cell r="F30">
            <v>6</v>
          </cell>
          <cell r="G30">
            <v>2.3250000000000002</v>
          </cell>
          <cell r="H30">
            <v>7.86</v>
          </cell>
          <cell r="I30">
            <v>51</v>
          </cell>
          <cell r="J30">
            <v>100</v>
          </cell>
          <cell r="O30">
            <v>42</v>
          </cell>
        </row>
        <row r="31">
          <cell r="A31">
            <v>37183</v>
          </cell>
          <cell r="O31">
            <v>28</v>
          </cell>
        </row>
        <row r="32">
          <cell r="A32">
            <v>37186</v>
          </cell>
          <cell r="O32">
            <v>245</v>
          </cell>
        </row>
        <row r="33">
          <cell r="A33">
            <v>37188</v>
          </cell>
          <cell r="O33">
            <v>75</v>
          </cell>
        </row>
        <row r="34">
          <cell r="A34">
            <v>37193</v>
          </cell>
          <cell r="O34">
            <v>67</v>
          </cell>
        </row>
        <row r="35">
          <cell r="A35">
            <v>37203</v>
          </cell>
          <cell r="B35">
            <v>25</v>
          </cell>
          <cell r="C35">
            <v>0.1</v>
          </cell>
          <cell r="D35">
            <v>2.5</v>
          </cell>
          <cell r="E35">
            <v>12</v>
          </cell>
          <cell r="F35">
            <v>100</v>
          </cell>
          <cell r="G35">
            <v>2.2988</v>
          </cell>
          <cell r="H35">
            <v>7.4</v>
          </cell>
          <cell r="I35">
            <v>54</v>
          </cell>
          <cell r="J35">
            <v>100</v>
          </cell>
          <cell r="O35">
            <v>67</v>
          </cell>
          <cell r="P35" t="str">
            <v>Fecha de Cult. 29/10</v>
          </cell>
        </row>
        <row r="36">
          <cell r="A36">
            <v>37229</v>
          </cell>
          <cell r="B36">
            <v>15</v>
          </cell>
          <cell r="C36">
            <v>0.1</v>
          </cell>
          <cell r="D36">
            <v>2.5</v>
          </cell>
          <cell r="E36">
            <v>13</v>
          </cell>
          <cell r="F36">
            <v>12</v>
          </cell>
          <cell r="G36">
            <v>2.4213</v>
          </cell>
          <cell r="H36">
            <v>6.8</v>
          </cell>
          <cell r="I36">
            <v>50</v>
          </cell>
          <cell r="J36">
            <v>100</v>
          </cell>
          <cell r="O36">
            <v>31</v>
          </cell>
          <cell r="P36" t="str">
            <v>Lect.Bact. 8/11/01</v>
          </cell>
        </row>
        <row r="37">
          <cell r="A37">
            <v>37265</v>
          </cell>
          <cell r="B37">
            <v>22</v>
          </cell>
          <cell r="C37">
            <v>0.1</v>
          </cell>
          <cell r="D37">
            <v>0</v>
          </cell>
          <cell r="E37">
            <v>4</v>
          </cell>
          <cell r="F37">
            <v>60</v>
          </cell>
          <cell r="G37">
            <v>2.3148</v>
          </cell>
          <cell r="H37">
            <v>7.7</v>
          </cell>
          <cell r="I37">
            <v>41</v>
          </cell>
          <cell r="J37">
            <v>100</v>
          </cell>
          <cell r="O37">
            <v>49</v>
          </cell>
          <cell r="P37" t="str">
            <v>Lect.Bact. 8/11/01-O2med.23/01</v>
          </cell>
        </row>
        <row r="38">
          <cell r="A38">
            <v>37288</v>
          </cell>
          <cell r="B38">
            <v>13</v>
          </cell>
          <cell r="C38">
            <v>0.1</v>
          </cell>
          <cell r="D38">
            <v>0.8</v>
          </cell>
          <cell r="E38">
            <v>10</v>
          </cell>
          <cell r="F38">
            <v>6</v>
          </cell>
          <cell r="G38">
            <v>2.3650000000000002</v>
          </cell>
          <cell r="H38">
            <v>7.3</v>
          </cell>
          <cell r="I38">
            <v>49</v>
          </cell>
          <cell r="J38">
            <v>1000</v>
          </cell>
          <cell r="O38">
            <v>49</v>
          </cell>
        </row>
        <row r="39">
          <cell r="A39">
            <v>37298</v>
          </cell>
          <cell r="O39">
            <v>26</v>
          </cell>
        </row>
        <row r="40">
          <cell r="A40">
            <v>37300</v>
          </cell>
          <cell r="O40">
            <v>32</v>
          </cell>
        </row>
        <row r="41">
          <cell r="A41">
            <v>37302</v>
          </cell>
          <cell r="O41">
            <v>41</v>
          </cell>
        </row>
        <row r="42">
          <cell r="A42">
            <v>37305</v>
          </cell>
          <cell r="O42">
            <v>35</v>
          </cell>
        </row>
        <row r="43">
          <cell r="A43">
            <v>37309</v>
          </cell>
          <cell r="O43">
            <v>24</v>
          </cell>
        </row>
        <row r="44">
          <cell r="A44">
            <v>37328</v>
          </cell>
          <cell r="B44">
            <v>9</v>
          </cell>
          <cell r="C44">
            <v>0.1</v>
          </cell>
          <cell r="D44">
            <v>4.5</v>
          </cell>
          <cell r="E44">
            <v>8</v>
          </cell>
          <cell r="F44">
            <v>14</v>
          </cell>
          <cell r="G44">
            <v>2.3473999999999999</v>
          </cell>
          <cell r="H44">
            <v>7.4</v>
          </cell>
          <cell r="I44">
            <v>55</v>
          </cell>
          <cell r="J44">
            <v>100</v>
          </cell>
          <cell r="O44">
            <v>28</v>
          </cell>
        </row>
        <row r="45">
          <cell r="A45">
            <v>37361</v>
          </cell>
          <cell r="B45">
            <v>12</v>
          </cell>
          <cell r="C45">
            <v>0.1</v>
          </cell>
          <cell r="D45">
            <v>3.5</v>
          </cell>
          <cell r="E45">
            <v>10</v>
          </cell>
          <cell r="F45">
            <v>10</v>
          </cell>
          <cell r="G45">
            <v>2.4449000000000001</v>
          </cell>
          <cell r="H45">
            <v>7.4</v>
          </cell>
          <cell r="I45">
            <v>54</v>
          </cell>
          <cell r="J45">
            <v>100</v>
          </cell>
          <cell r="O45">
            <v>57</v>
          </cell>
        </row>
        <row r="46">
          <cell r="A46">
            <v>37410</v>
          </cell>
          <cell r="B46">
            <v>14</v>
          </cell>
          <cell r="C46">
            <v>0.1</v>
          </cell>
          <cell r="D46">
            <v>4</v>
          </cell>
          <cell r="E46">
            <v>11</v>
          </cell>
          <cell r="F46">
            <v>8</v>
          </cell>
          <cell r="G46">
            <v>2.5973999999999999</v>
          </cell>
          <cell r="H46">
            <v>7.1</v>
          </cell>
          <cell r="I46">
            <v>43</v>
          </cell>
          <cell r="J46">
            <v>1000</v>
          </cell>
          <cell r="O46">
            <v>40</v>
          </cell>
        </row>
        <row r="47">
          <cell r="A47">
            <v>37440</v>
          </cell>
          <cell r="B47">
            <v>18</v>
          </cell>
          <cell r="C47">
            <v>0.8</v>
          </cell>
          <cell r="D47">
            <v>0.4</v>
          </cell>
          <cell r="E47">
            <v>10</v>
          </cell>
          <cell r="F47">
            <v>60</v>
          </cell>
          <cell r="G47">
            <v>2.5909</v>
          </cell>
          <cell r="H47">
            <v>7.2</v>
          </cell>
          <cell r="I47">
            <v>52</v>
          </cell>
          <cell r="J47">
            <v>10</v>
          </cell>
          <cell r="O47">
            <v>64</v>
          </cell>
        </row>
        <row r="48">
          <cell r="A48">
            <v>37470</v>
          </cell>
          <cell r="B48">
            <v>18</v>
          </cell>
          <cell r="C48">
            <v>0.2</v>
          </cell>
          <cell r="D48">
            <v>1.5</v>
          </cell>
          <cell r="E48">
            <v>10</v>
          </cell>
          <cell r="F48">
            <v>4</v>
          </cell>
          <cell r="G48">
            <v>2.5906699999999998</v>
          </cell>
          <cell r="H48">
            <v>7.2</v>
          </cell>
          <cell r="I48">
            <v>53</v>
          </cell>
          <cell r="J48">
            <v>1000</v>
          </cell>
          <cell r="O48">
            <v>57</v>
          </cell>
        </row>
        <row r="49">
          <cell r="A49">
            <v>37505</v>
          </cell>
          <cell r="B49">
            <v>11</v>
          </cell>
          <cell r="C49">
            <v>0.38</v>
          </cell>
          <cell r="D49">
            <v>1.5</v>
          </cell>
          <cell r="E49">
            <v>11</v>
          </cell>
          <cell r="F49">
            <v>30</v>
          </cell>
          <cell r="G49">
            <v>2.6871</v>
          </cell>
          <cell r="H49">
            <v>7</v>
          </cell>
          <cell r="I49">
            <v>50</v>
          </cell>
          <cell r="J49">
            <v>100</v>
          </cell>
          <cell r="O49">
            <v>18</v>
          </cell>
        </row>
        <row r="50">
          <cell r="A50">
            <v>37538</v>
          </cell>
          <cell r="B50">
            <v>10</v>
          </cell>
          <cell r="C50">
            <v>0.57999999999999996</v>
          </cell>
          <cell r="D50">
            <v>1</v>
          </cell>
          <cell r="E50">
            <v>14</v>
          </cell>
          <cell r="F50">
            <v>14</v>
          </cell>
          <cell r="G50">
            <v>2.7776999999999998</v>
          </cell>
          <cell r="H50">
            <v>7.1</v>
          </cell>
          <cell r="I50">
            <v>51</v>
          </cell>
          <cell r="J50">
            <v>10000</v>
          </cell>
          <cell r="O50">
            <v>31</v>
          </cell>
        </row>
        <row r="51">
          <cell r="A51">
            <v>37567</v>
          </cell>
          <cell r="F51">
            <v>60</v>
          </cell>
        </row>
        <row r="52">
          <cell r="A52">
            <v>37572</v>
          </cell>
          <cell r="B52">
            <v>5</v>
          </cell>
          <cell r="C52">
            <v>0.1</v>
          </cell>
          <cell r="D52">
            <v>2.5</v>
          </cell>
          <cell r="E52">
            <v>12</v>
          </cell>
          <cell r="F52">
            <v>80</v>
          </cell>
          <cell r="G52">
            <v>2.8010999999999999</v>
          </cell>
          <cell r="H52">
            <v>7.1</v>
          </cell>
          <cell r="I52">
            <v>53</v>
          </cell>
          <cell r="J52">
            <v>1000</v>
          </cell>
          <cell r="O52">
            <v>28</v>
          </cell>
        </row>
        <row r="53">
          <cell r="A53">
            <v>37592</v>
          </cell>
          <cell r="O53">
            <v>32.6</v>
          </cell>
        </row>
        <row r="54">
          <cell r="A54">
            <v>37595</v>
          </cell>
          <cell r="B54">
            <v>10</v>
          </cell>
          <cell r="C54">
            <v>0.28999999999999998</v>
          </cell>
          <cell r="D54">
            <v>0.8</v>
          </cell>
          <cell r="E54">
            <v>12</v>
          </cell>
          <cell r="F54">
            <v>8</v>
          </cell>
          <cell r="G54">
            <v>2.7624300000000002</v>
          </cell>
          <cell r="H54">
            <v>6.9</v>
          </cell>
          <cell r="I54">
            <v>52</v>
          </cell>
          <cell r="J54">
            <v>1000</v>
          </cell>
          <cell r="O54">
            <v>46</v>
          </cell>
        </row>
        <row r="55">
          <cell r="A55">
            <v>37596</v>
          </cell>
          <cell r="O55">
            <v>89</v>
          </cell>
        </row>
        <row r="56">
          <cell r="A56">
            <v>37599</v>
          </cell>
          <cell r="O56">
            <v>45.7</v>
          </cell>
        </row>
        <row r="57">
          <cell r="A57">
            <v>37601</v>
          </cell>
          <cell r="O57">
            <v>34.799999999999997</v>
          </cell>
        </row>
        <row r="58">
          <cell r="A58">
            <v>37606</v>
          </cell>
          <cell r="O58">
            <v>67</v>
          </cell>
        </row>
        <row r="59">
          <cell r="A59">
            <v>37610</v>
          </cell>
          <cell r="O59">
            <v>30.03</v>
          </cell>
        </row>
        <row r="60">
          <cell r="A60">
            <v>37613</v>
          </cell>
          <cell r="O60">
            <v>148</v>
          </cell>
        </row>
        <row r="61">
          <cell r="A61">
            <v>37635</v>
          </cell>
          <cell r="B61">
            <v>12</v>
          </cell>
          <cell r="C61">
            <v>0.34</v>
          </cell>
          <cell r="D61">
            <v>2.5</v>
          </cell>
          <cell r="E61">
            <v>7</v>
          </cell>
          <cell r="F61">
            <v>18</v>
          </cell>
          <cell r="G61">
            <v>2.5706899999999999</v>
          </cell>
          <cell r="H61">
            <v>7.74</v>
          </cell>
          <cell r="I61">
            <v>57</v>
          </cell>
          <cell r="J61">
            <v>100</v>
          </cell>
          <cell r="O61">
            <v>16</v>
          </cell>
        </row>
        <row r="62">
          <cell r="A62">
            <v>37658</v>
          </cell>
          <cell r="B62">
            <v>11</v>
          </cell>
          <cell r="C62">
            <v>0.16</v>
          </cell>
          <cell r="D62">
            <v>4</v>
          </cell>
          <cell r="E62">
            <v>6</v>
          </cell>
          <cell r="F62">
            <v>4</v>
          </cell>
          <cell r="G62">
            <v>2.5905999999999998</v>
          </cell>
          <cell r="H62">
            <v>7.71</v>
          </cell>
          <cell r="I62">
            <v>54</v>
          </cell>
          <cell r="J62">
            <v>100</v>
          </cell>
          <cell r="O62">
            <v>25</v>
          </cell>
        </row>
        <row r="63">
          <cell r="A63">
            <v>37705</v>
          </cell>
          <cell r="B63">
            <v>11</v>
          </cell>
          <cell r="C63">
            <v>0.2</v>
          </cell>
          <cell r="D63">
            <v>2</v>
          </cell>
          <cell r="E63">
            <v>6</v>
          </cell>
          <cell r="F63">
            <v>30</v>
          </cell>
          <cell r="G63">
            <v>2.7100200000000001</v>
          </cell>
          <cell r="H63">
            <v>7.45</v>
          </cell>
          <cell r="I63">
            <v>57</v>
          </cell>
          <cell r="J63">
            <v>1000</v>
          </cell>
          <cell r="O63">
            <v>7</v>
          </cell>
        </row>
        <row r="64">
          <cell r="A64">
            <v>37748</v>
          </cell>
          <cell r="C64">
            <v>0.75</v>
          </cell>
        </row>
        <row r="65">
          <cell r="A65">
            <v>37753</v>
          </cell>
          <cell r="O65">
            <v>8</v>
          </cell>
        </row>
        <row r="66">
          <cell r="A66">
            <v>37763</v>
          </cell>
          <cell r="B66">
            <v>9</v>
          </cell>
          <cell r="C66">
            <v>0.19</v>
          </cell>
          <cell r="D66">
            <v>2</v>
          </cell>
          <cell r="E66">
            <v>10</v>
          </cell>
          <cell r="F66">
            <v>8</v>
          </cell>
          <cell r="G66">
            <v>3.1644999999999999</v>
          </cell>
          <cell r="H66">
            <v>7.61</v>
          </cell>
          <cell r="I66">
            <v>50</v>
          </cell>
          <cell r="J66">
            <v>100</v>
          </cell>
          <cell r="O66">
            <v>126</v>
          </cell>
        </row>
        <row r="67">
          <cell r="A67">
            <v>37764</v>
          </cell>
          <cell r="O67">
            <v>102</v>
          </cell>
        </row>
        <row r="68">
          <cell r="A68">
            <v>37769</v>
          </cell>
          <cell r="O68">
            <v>51</v>
          </cell>
        </row>
        <row r="69">
          <cell r="A69">
            <v>37771</v>
          </cell>
          <cell r="O69">
            <v>50.4</v>
          </cell>
        </row>
        <row r="70">
          <cell r="A70">
            <v>37774</v>
          </cell>
          <cell r="O70">
            <v>74.3</v>
          </cell>
        </row>
        <row r="71">
          <cell r="A71">
            <v>37776</v>
          </cell>
          <cell r="O71">
            <v>26.1</v>
          </cell>
        </row>
        <row r="72">
          <cell r="A72">
            <v>37781</v>
          </cell>
          <cell r="O72">
            <v>85.3</v>
          </cell>
        </row>
        <row r="73">
          <cell r="A73">
            <v>37788</v>
          </cell>
          <cell r="O73">
            <v>19.899999999999999</v>
          </cell>
        </row>
        <row r="74">
          <cell r="A74">
            <v>37799</v>
          </cell>
          <cell r="O74">
            <v>17.100000000000001</v>
          </cell>
        </row>
        <row r="75">
          <cell r="A75">
            <v>37803</v>
          </cell>
          <cell r="O75">
            <v>100.9</v>
          </cell>
        </row>
        <row r="76">
          <cell r="A76">
            <v>37805</v>
          </cell>
          <cell r="B76">
            <v>14</v>
          </cell>
          <cell r="C76">
            <v>0.17</v>
          </cell>
          <cell r="D76">
            <v>2</v>
          </cell>
          <cell r="E76">
            <v>8</v>
          </cell>
          <cell r="F76">
            <v>4</v>
          </cell>
          <cell r="G76">
            <v>3.3112582781456954</v>
          </cell>
          <cell r="H76">
            <v>7.32</v>
          </cell>
          <cell r="I76">
            <v>51</v>
          </cell>
          <cell r="J76">
            <v>1000</v>
          </cell>
          <cell r="O76">
            <v>77</v>
          </cell>
        </row>
        <row r="77">
          <cell r="A77">
            <v>37806</v>
          </cell>
          <cell r="O77">
            <v>112.8</v>
          </cell>
        </row>
        <row r="78">
          <cell r="A78">
            <v>37823</v>
          </cell>
          <cell r="O78">
            <v>21.44</v>
          </cell>
        </row>
        <row r="79">
          <cell r="A79">
            <v>37827</v>
          </cell>
          <cell r="O79">
            <v>19.809999999999999</v>
          </cell>
        </row>
        <row r="80">
          <cell r="A80">
            <v>37834</v>
          </cell>
          <cell r="O80">
            <v>229.82</v>
          </cell>
        </row>
        <row r="81">
          <cell r="A81">
            <v>37837</v>
          </cell>
          <cell r="O81">
            <v>38.74</v>
          </cell>
        </row>
        <row r="82">
          <cell r="A82">
            <v>37839</v>
          </cell>
          <cell r="O82">
            <v>14.78</v>
          </cell>
        </row>
        <row r="83">
          <cell r="A83">
            <v>37841</v>
          </cell>
          <cell r="O83">
            <v>22.08</v>
          </cell>
        </row>
        <row r="84">
          <cell r="A84">
            <v>37844</v>
          </cell>
          <cell r="O84">
            <v>34.64</v>
          </cell>
        </row>
        <row r="85">
          <cell r="A85">
            <v>37845</v>
          </cell>
          <cell r="B85">
            <v>16</v>
          </cell>
          <cell r="C85">
            <v>0.12</v>
          </cell>
          <cell r="D85">
            <v>5</v>
          </cell>
          <cell r="E85">
            <v>11</v>
          </cell>
          <cell r="F85">
            <v>4</v>
          </cell>
          <cell r="G85">
            <v>3.165</v>
          </cell>
          <cell r="H85">
            <v>7.57</v>
          </cell>
          <cell r="I85">
            <v>53</v>
          </cell>
          <cell r="J85">
            <v>10</v>
          </cell>
          <cell r="O85">
            <v>9</v>
          </cell>
        </row>
        <row r="86">
          <cell r="A86">
            <v>37846</v>
          </cell>
          <cell r="O86">
            <v>15.33</v>
          </cell>
        </row>
        <row r="87">
          <cell r="A87">
            <v>37848</v>
          </cell>
          <cell r="O87">
            <v>74.040000000000006</v>
          </cell>
        </row>
        <row r="88">
          <cell r="A88">
            <v>37853</v>
          </cell>
          <cell r="O88">
            <v>163.68</v>
          </cell>
        </row>
        <row r="89">
          <cell r="A89">
            <v>37858</v>
          </cell>
          <cell r="O89">
            <v>561.12</v>
          </cell>
        </row>
        <row r="90">
          <cell r="A90">
            <v>37860</v>
          </cell>
          <cell r="O90">
            <v>366.52</v>
          </cell>
        </row>
        <row r="91">
          <cell r="A91">
            <v>37861</v>
          </cell>
          <cell r="O91">
            <v>178</v>
          </cell>
        </row>
        <row r="92">
          <cell r="A92">
            <v>37865</v>
          </cell>
          <cell r="O92">
            <v>41.85</v>
          </cell>
        </row>
        <row r="93">
          <cell r="A93">
            <v>37869</v>
          </cell>
          <cell r="O93">
            <v>57.64</v>
          </cell>
        </row>
        <row r="94">
          <cell r="A94">
            <v>37872</v>
          </cell>
          <cell r="O94">
            <v>29.24</v>
          </cell>
        </row>
        <row r="95">
          <cell r="A95">
            <v>37874</v>
          </cell>
          <cell r="O95">
            <v>23.34</v>
          </cell>
        </row>
        <row r="96">
          <cell r="A96">
            <v>37881</v>
          </cell>
          <cell r="O96">
            <v>16.87</v>
          </cell>
        </row>
        <row r="97">
          <cell r="A97">
            <v>37883</v>
          </cell>
          <cell r="O97">
            <v>47.04</v>
          </cell>
        </row>
        <row r="98">
          <cell r="A98">
            <v>37886</v>
          </cell>
          <cell r="O98">
            <v>43.22</v>
          </cell>
        </row>
        <row r="99">
          <cell r="A99">
            <v>37888</v>
          </cell>
          <cell r="O99">
            <v>22.39</v>
          </cell>
        </row>
        <row r="100">
          <cell r="A100">
            <v>37895</v>
          </cell>
          <cell r="O100">
            <v>329</v>
          </cell>
        </row>
        <row r="101">
          <cell r="A101">
            <v>37897</v>
          </cell>
          <cell r="O101">
            <v>43.72</v>
          </cell>
        </row>
        <row r="102">
          <cell r="A102">
            <v>37900</v>
          </cell>
          <cell r="O102">
            <v>79.2</v>
          </cell>
        </row>
        <row r="103">
          <cell r="A103">
            <v>37902</v>
          </cell>
          <cell r="O103">
            <v>151</v>
          </cell>
        </row>
        <row r="104">
          <cell r="A104">
            <v>37904</v>
          </cell>
          <cell r="O104">
            <v>13.96</v>
          </cell>
        </row>
        <row r="105">
          <cell r="A105">
            <v>37907</v>
          </cell>
          <cell r="O105">
            <v>12.08</v>
          </cell>
        </row>
        <row r="106">
          <cell r="A106">
            <v>37909</v>
          </cell>
          <cell r="O106">
            <v>16.12</v>
          </cell>
        </row>
        <row r="107">
          <cell r="A107">
            <v>37911</v>
          </cell>
          <cell r="O107">
            <v>23</v>
          </cell>
        </row>
        <row r="108">
          <cell r="A108">
            <v>37914</v>
          </cell>
          <cell r="O108">
            <v>29</v>
          </cell>
        </row>
        <row r="109">
          <cell r="A109">
            <v>37916</v>
          </cell>
          <cell r="O109">
            <v>24</v>
          </cell>
        </row>
        <row r="110">
          <cell r="A110">
            <v>37917</v>
          </cell>
          <cell r="B110">
            <v>14</v>
          </cell>
          <cell r="C110">
            <v>0.1</v>
          </cell>
          <cell r="D110">
            <v>1.5</v>
          </cell>
          <cell r="E110">
            <v>10</v>
          </cell>
          <cell r="F110">
            <v>14</v>
          </cell>
          <cell r="G110">
            <v>2.4649999999999999</v>
          </cell>
          <cell r="H110">
            <v>7.2</v>
          </cell>
          <cell r="I110">
            <v>52</v>
          </cell>
          <cell r="J110">
            <v>100</v>
          </cell>
          <cell r="O110">
            <v>13</v>
          </cell>
        </row>
        <row r="111">
          <cell r="A111">
            <v>37918</v>
          </cell>
          <cell r="O111">
            <v>15</v>
          </cell>
        </row>
        <row r="112">
          <cell r="A112">
            <v>37923</v>
          </cell>
          <cell r="O112">
            <v>16</v>
          </cell>
        </row>
        <row r="113">
          <cell r="A113">
            <v>37925</v>
          </cell>
          <cell r="O113">
            <v>15.5</v>
          </cell>
        </row>
        <row r="114">
          <cell r="A114">
            <v>37929</v>
          </cell>
          <cell r="O114">
            <v>11</v>
          </cell>
        </row>
        <row r="115">
          <cell r="A115">
            <v>37930</v>
          </cell>
          <cell r="O115">
            <v>84</v>
          </cell>
        </row>
        <row r="116">
          <cell r="A116">
            <v>37932</v>
          </cell>
          <cell r="O116">
            <v>17</v>
          </cell>
        </row>
        <row r="117">
          <cell r="A117">
            <v>37935</v>
          </cell>
          <cell r="O117">
            <v>30</v>
          </cell>
        </row>
        <row r="118">
          <cell r="A118">
            <v>37938</v>
          </cell>
          <cell r="O118">
            <v>36</v>
          </cell>
        </row>
        <row r="119">
          <cell r="A119">
            <v>37939</v>
          </cell>
          <cell r="O119">
            <v>54</v>
          </cell>
        </row>
        <row r="120">
          <cell r="A120">
            <v>37942</v>
          </cell>
          <cell r="O120">
            <v>11</v>
          </cell>
        </row>
        <row r="121">
          <cell r="A121">
            <v>37944</v>
          </cell>
          <cell r="O121">
            <v>21</v>
          </cell>
        </row>
        <row r="122">
          <cell r="A122">
            <v>37949</v>
          </cell>
          <cell r="O122">
            <v>8</v>
          </cell>
        </row>
        <row r="123">
          <cell r="A123">
            <v>37951</v>
          </cell>
          <cell r="O123">
            <v>42</v>
          </cell>
        </row>
        <row r="124">
          <cell r="A124">
            <v>37956</v>
          </cell>
          <cell r="O124">
            <v>24</v>
          </cell>
        </row>
        <row r="125">
          <cell r="A125">
            <v>37958</v>
          </cell>
          <cell r="O125">
            <v>14.5</v>
          </cell>
        </row>
        <row r="126">
          <cell r="A126">
            <v>37960</v>
          </cell>
          <cell r="O126">
            <v>21.1</v>
          </cell>
        </row>
        <row r="127">
          <cell r="A127">
            <v>37964</v>
          </cell>
          <cell r="O127">
            <v>128</v>
          </cell>
        </row>
        <row r="128">
          <cell r="A128">
            <v>37966</v>
          </cell>
          <cell r="O128">
            <v>250</v>
          </cell>
        </row>
        <row r="129">
          <cell r="A129">
            <v>37970</v>
          </cell>
          <cell r="O129">
            <v>55.6</v>
          </cell>
        </row>
        <row r="130">
          <cell r="A130">
            <v>37972</v>
          </cell>
          <cell r="O130">
            <v>20.7</v>
          </cell>
        </row>
        <row r="131">
          <cell r="A131">
            <v>37977</v>
          </cell>
          <cell r="O131">
            <v>80</v>
          </cell>
        </row>
        <row r="132">
          <cell r="A132">
            <v>37978</v>
          </cell>
          <cell r="O132">
            <v>84</v>
          </cell>
        </row>
        <row r="133">
          <cell r="A133">
            <v>37991</v>
          </cell>
          <cell r="O133">
            <v>85</v>
          </cell>
        </row>
        <row r="134">
          <cell r="A134">
            <v>37993</v>
          </cell>
          <cell r="O134">
            <v>23.5</v>
          </cell>
        </row>
        <row r="135">
          <cell r="A135">
            <v>37995</v>
          </cell>
          <cell r="O135">
            <v>51</v>
          </cell>
        </row>
        <row r="136">
          <cell r="A136">
            <v>37998</v>
          </cell>
          <cell r="O136">
            <v>16</v>
          </cell>
        </row>
        <row r="137">
          <cell r="A137">
            <v>38000</v>
          </cell>
          <cell r="O137">
            <v>46</v>
          </cell>
        </row>
        <row r="138">
          <cell r="A138">
            <v>38002</v>
          </cell>
          <cell r="O138">
            <v>35.6</v>
          </cell>
        </row>
        <row r="139">
          <cell r="A139">
            <v>38005</v>
          </cell>
          <cell r="O139">
            <v>48</v>
          </cell>
        </row>
        <row r="140">
          <cell r="A140">
            <v>38009</v>
          </cell>
          <cell r="O140">
            <v>11</v>
          </cell>
        </row>
        <row r="141">
          <cell r="A141">
            <v>38012</v>
          </cell>
          <cell r="O141">
            <v>18</v>
          </cell>
        </row>
        <row r="142">
          <cell r="A142">
            <v>38044</v>
          </cell>
          <cell r="J142">
            <v>10</v>
          </cell>
        </row>
        <row r="143">
          <cell r="A143">
            <v>38019</v>
          </cell>
          <cell r="O143">
            <v>18.399999999999999</v>
          </cell>
        </row>
        <row r="144">
          <cell r="A144">
            <v>38021</v>
          </cell>
          <cell r="O144">
            <v>20.9</v>
          </cell>
        </row>
        <row r="145">
          <cell r="A145">
            <v>38023</v>
          </cell>
          <cell r="O145">
            <v>12.7</v>
          </cell>
        </row>
        <row r="146">
          <cell r="A146">
            <v>38026</v>
          </cell>
          <cell r="O146">
            <v>7.1</v>
          </cell>
        </row>
        <row r="147">
          <cell r="A147">
            <v>38028</v>
          </cell>
          <cell r="O147">
            <v>23</v>
          </cell>
        </row>
        <row r="148">
          <cell r="A148">
            <v>38030</v>
          </cell>
          <cell r="O148">
            <v>13</v>
          </cell>
        </row>
        <row r="149">
          <cell r="A149">
            <v>38033</v>
          </cell>
          <cell r="O149">
            <v>16.3</v>
          </cell>
        </row>
        <row r="150">
          <cell r="A150">
            <v>38035</v>
          </cell>
          <cell r="O150">
            <v>10.8</v>
          </cell>
        </row>
        <row r="151">
          <cell r="A151">
            <v>38037</v>
          </cell>
          <cell r="O151">
            <v>10.6</v>
          </cell>
        </row>
        <row r="152">
          <cell r="A152">
            <v>38040</v>
          </cell>
          <cell r="O152">
            <v>35.6</v>
          </cell>
        </row>
        <row r="153">
          <cell r="A153">
            <v>38044</v>
          </cell>
          <cell r="O153">
            <v>14</v>
          </cell>
        </row>
        <row r="154">
          <cell r="A154">
            <v>38051</v>
          </cell>
          <cell r="O154">
            <v>80</v>
          </cell>
        </row>
        <row r="155">
          <cell r="A155">
            <v>38054</v>
          </cell>
          <cell r="O155">
            <v>17</v>
          </cell>
        </row>
        <row r="156">
          <cell r="A156">
            <v>38056</v>
          </cell>
          <cell r="O156">
            <v>46</v>
          </cell>
        </row>
        <row r="157">
          <cell r="A157">
            <v>38058</v>
          </cell>
          <cell r="O157">
            <v>66</v>
          </cell>
        </row>
        <row r="158">
          <cell r="A158">
            <v>38063</v>
          </cell>
          <cell r="O158">
            <v>10</v>
          </cell>
        </row>
        <row r="159">
          <cell r="A159">
            <v>38065</v>
          </cell>
          <cell r="O159">
            <v>17</v>
          </cell>
        </row>
        <row r="160">
          <cell r="A160">
            <v>38068</v>
          </cell>
          <cell r="O160">
            <v>95</v>
          </cell>
        </row>
        <row r="161">
          <cell r="A161">
            <v>38072</v>
          </cell>
          <cell r="O161">
            <v>150</v>
          </cell>
        </row>
        <row r="162">
          <cell r="A162">
            <v>38076</v>
          </cell>
          <cell r="O162">
            <v>25</v>
          </cell>
        </row>
        <row r="163">
          <cell r="A163">
            <v>38083</v>
          </cell>
          <cell r="J163">
            <v>10</v>
          </cell>
        </row>
        <row r="164">
          <cell r="A164">
            <v>38085</v>
          </cell>
          <cell r="O164">
            <v>35.200000000000003</v>
          </cell>
        </row>
        <row r="165">
          <cell r="A165">
            <v>38087</v>
          </cell>
          <cell r="O165">
            <v>18.399999999999999</v>
          </cell>
        </row>
        <row r="166">
          <cell r="A166">
            <v>38089</v>
          </cell>
          <cell r="J166">
            <v>0</v>
          </cell>
          <cell r="O166">
            <v>26</v>
          </cell>
        </row>
        <row r="167">
          <cell r="A167">
            <v>38091</v>
          </cell>
          <cell r="O167">
            <v>168.8</v>
          </cell>
        </row>
        <row r="168">
          <cell r="A168">
            <v>38093</v>
          </cell>
          <cell r="O168">
            <v>17.2</v>
          </cell>
        </row>
        <row r="169">
          <cell r="A169">
            <v>38094</v>
          </cell>
          <cell r="B169">
            <v>11</v>
          </cell>
          <cell r="C169">
            <v>0.22</v>
          </cell>
          <cell r="D169">
            <v>7.5</v>
          </cell>
          <cell r="E169">
            <v>9</v>
          </cell>
          <cell r="F169">
            <v>12</v>
          </cell>
          <cell r="G169">
            <v>2.0750000000000002</v>
          </cell>
          <cell r="H169">
            <v>7.3</v>
          </cell>
          <cell r="I169">
            <v>56</v>
          </cell>
          <cell r="J169">
            <v>10</v>
          </cell>
          <cell r="O169">
            <v>31</v>
          </cell>
        </row>
        <row r="170">
          <cell r="A170">
            <v>38095</v>
          </cell>
          <cell r="O170">
            <v>16.8</v>
          </cell>
        </row>
        <row r="171">
          <cell r="A171">
            <v>38098</v>
          </cell>
          <cell r="O171">
            <v>43.4</v>
          </cell>
        </row>
        <row r="172">
          <cell r="A172">
            <v>38103</v>
          </cell>
          <cell r="O172">
            <v>30.4</v>
          </cell>
        </row>
        <row r="173">
          <cell r="A173">
            <v>38106</v>
          </cell>
          <cell r="O173">
            <v>14.9</v>
          </cell>
        </row>
        <row r="174">
          <cell r="A174">
            <v>38110</v>
          </cell>
          <cell r="O174">
            <v>28</v>
          </cell>
        </row>
        <row r="175">
          <cell r="A175">
            <v>38111</v>
          </cell>
          <cell r="J175">
            <v>10</v>
          </cell>
          <cell r="O175">
            <v>34</v>
          </cell>
        </row>
        <row r="176">
          <cell r="A176">
            <v>38112</v>
          </cell>
          <cell r="O176">
            <v>20</v>
          </cell>
        </row>
        <row r="177">
          <cell r="A177">
            <v>38114</v>
          </cell>
          <cell r="O177">
            <v>22.5</v>
          </cell>
        </row>
        <row r="178">
          <cell r="A178">
            <v>38117</v>
          </cell>
          <cell r="O178">
            <v>79.2</v>
          </cell>
        </row>
        <row r="179">
          <cell r="A179">
            <v>38119</v>
          </cell>
          <cell r="O179">
            <v>31.8</v>
          </cell>
        </row>
        <row r="180">
          <cell r="A180">
            <v>38121</v>
          </cell>
          <cell r="O180">
            <v>18.5</v>
          </cell>
        </row>
        <row r="181">
          <cell r="A181">
            <v>38124</v>
          </cell>
          <cell r="O181">
            <v>16</v>
          </cell>
        </row>
        <row r="182">
          <cell r="A182">
            <v>38126</v>
          </cell>
          <cell r="O182">
            <v>68</v>
          </cell>
        </row>
        <row r="183">
          <cell r="A183">
            <v>38127</v>
          </cell>
          <cell r="B183">
            <v>15</v>
          </cell>
          <cell r="C183">
            <v>0.32</v>
          </cell>
          <cell r="D183">
            <v>2</v>
          </cell>
          <cell r="E183">
            <v>6</v>
          </cell>
          <cell r="F183">
            <v>1</v>
          </cell>
          <cell r="H183">
            <v>7.7</v>
          </cell>
          <cell r="I183">
            <v>57</v>
          </cell>
          <cell r="J183">
            <v>1000</v>
          </cell>
          <cell r="O183">
            <v>42</v>
          </cell>
        </row>
        <row r="184">
          <cell r="A184">
            <v>38128</v>
          </cell>
          <cell r="O184">
            <v>135</v>
          </cell>
        </row>
        <row r="185">
          <cell r="A185">
            <v>38135</v>
          </cell>
          <cell r="O185">
            <v>90</v>
          </cell>
        </row>
        <row r="186">
          <cell r="A186">
            <v>38140</v>
          </cell>
          <cell r="O186">
            <v>61.2</v>
          </cell>
        </row>
        <row r="187">
          <cell r="A187">
            <v>38147</v>
          </cell>
          <cell r="O187">
            <v>25.62</v>
          </cell>
        </row>
        <row r="188">
          <cell r="A188">
            <v>38149</v>
          </cell>
          <cell r="O188">
            <v>24.6</v>
          </cell>
        </row>
        <row r="189">
          <cell r="A189">
            <v>38152</v>
          </cell>
          <cell r="O189">
            <v>193.63</v>
          </cell>
        </row>
        <row r="190">
          <cell r="A190">
            <v>38156</v>
          </cell>
          <cell r="O190">
            <v>28.14</v>
          </cell>
        </row>
        <row r="191">
          <cell r="A191">
            <v>38159</v>
          </cell>
          <cell r="O191">
            <v>33.880000000000003</v>
          </cell>
        </row>
        <row r="192">
          <cell r="A192">
            <v>38163</v>
          </cell>
          <cell r="O192">
            <v>65.2</v>
          </cell>
        </row>
        <row r="193">
          <cell r="A193">
            <v>38168</v>
          </cell>
          <cell r="O193">
            <v>68.44</v>
          </cell>
        </row>
        <row r="194">
          <cell r="A194">
            <v>38170</v>
          </cell>
          <cell r="O194">
            <v>36.799999999999997</v>
          </cell>
        </row>
        <row r="195">
          <cell r="A195">
            <v>38175</v>
          </cell>
          <cell r="O195">
            <v>16.899999999999999</v>
          </cell>
        </row>
        <row r="196">
          <cell r="A196">
            <v>38176</v>
          </cell>
          <cell r="O196">
            <v>19</v>
          </cell>
        </row>
        <row r="197">
          <cell r="A197">
            <v>38182</v>
          </cell>
          <cell r="O197">
            <v>7</v>
          </cell>
        </row>
        <row r="198">
          <cell r="A198">
            <v>38184</v>
          </cell>
          <cell r="O198">
            <v>13.9</v>
          </cell>
        </row>
        <row r="199">
          <cell r="A199">
            <v>38187</v>
          </cell>
          <cell r="O199">
            <v>16.39</v>
          </cell>
        </row>
        <row r="200">
          <cell r="A200">
            <v>38189</v>
          </cell>
          <cell r="O200">
            <v>36.81</v>
          </cell>
        </row>
        <row r="201">
          <cell r="A201">
            <v>38194</v>
          </cell>
          <cell r="O201">
            <v>40.32</v>
          </cell>
        </row>
        <row r="202">
          <cell r="A202">
            <v>38196</v>
          </cell>
          <cell r="O202">
            <v>5.35</v>
          </cell>
        </row>
        <row r="203">
          <cell r="A203">
            <v>38198</v>
          </cell>
          <cell r="O203">
            <v>31.1</v>
          </cell>
        </row>
        <row r="204">
          <cell r="A204">
            <v>38201</v>
          </cell>
          <cell r="O204">
            <v>14.3</v>
          </cell>
        </row>
        <row r="205">
          <cell r="A205">
            <v>38203</v>
          </cell>
          <cell r="O205">
            <v>8.9</v>
          </cell>
        </row>
        <row r="206">
          <cell r="A206">
            <v>38205</v>
          </cell>
          <cell r="O206">
            <v>47.11</v>
          </cell>
        </row>
        <row r="207">
          <cell r="A207">
            <v>38208</v>
          </cell>
          <cell r="O207">
            <v>9.6</v>
          </cell>
        </row>
        <row r="208">
          <cell r="A208">
            <v>38210</v>
          </cell>
          <cell r="O208">
            <v>19.3</v>
          </cell>
        </row>
        <row r="209">
          <cell r="A209">
            <v>38212</v>
          </cell>
          <cell r="O209">
            <v>5.2</v>
          </cell>
        </row>
        <row r="210">
          <cell r="A210">
            <v>38216</v>
          </cell>
          <cell r="O210">
            <v>32</v>
          </cell>
        </row>
        <row r="211">
          <cell r="A211">
            <v>38218</v>
          </cell>
          <cell r="B211">
            <v>4</v>
          </cell>
          <cell r="C211">
            <v>0.6</v>
          </cell>
          <cell r="D211">
            <v>3</v>
          </cell>
          <cell r="E211">
            <v>10</v>
          </cell>
          <cell r="F211">
            <v>4</v>
          </cell>
          <cell r="G211">
            <v>2.1785999999999999</v>
          </cell>
          <cell r="H211">
            <v>7.6</v>
          </cell>
          <cell r="I211">
            <v>58</v>
          </cell>
          <cell r="J211">
            <v>10</v>
          </cell>
          <cell r="O211">
            <v>13</v>
          </cell>
        </row>
        <row r="212">
          <cell r="A212">
            <v>38219</v>
          </cell>
          <cell r="O212">
            <v>13.5</v>
          </cell>
        </row>
        <row r="213">
          <cell r="A213">
            <v>38222</v>
          </cell>
          <cell r="O213">
            <v>24</v>
          </cell>
        </row>
        <row r="214">
          <cell r="A214">
            <v>38224</v>
          </cell>
          <cell r="O214">
            <v>34</v>
          </cell>
        </row>
        <row r="215">
          <cell r="A215">
            <v>38226</v>
          </cell>
          <cell r="O215">
            <v>10</v>
          </cell>
        </row>
        <row r="216">
          <cell r="A216">
            <v>38229</v>
          </cell>
          <cell r="O216">
            <v>19</v>
          </cell>
        </row>
        <row r="217">
          <cell r="A217">
            <v>38231</v>
          </cell>
          <cell r="O217">
            <v>31.44</v>
          </cell>
          <cell r="P217" t="str">
            <v>Lab. C.D. 31 ppm H.C:</v>
          </cell>
        </row>
        <row r="218">
          <cell r="A218">
            <v>38233</v>
          </cell>
          <cell r="O218">
            <v>9</v>
          </cell>
        </row>
        <row r="219">
          <cell r="A219">
            <v>38236</v>
          </cell>
          <cell r="O219">
            <v>25</v>
          </cell>
        </row>
        <row r="220">
          <cell r="A220">
            <v>38238</v>
          </cell>
          <cell r="O220">
            <v>18</v>
          </cell>
        </row>
        <row r="221">
          <cell r="A221">
            <v>38240</v>
          </cell>
          <cell r="O221">
            <v>23</v>
          </cell>
        </row>
        <row r="222">
          <cell r="A222">
            <v>38243</v>
          </cell>
          <cell r="O222">
            <v>24</v>
          </cell>
        </row>
        <row r="223">
          <cell r="A223">
            <v>38245</v>
          </cell>
          <cell r="O223">
            <v>16</v>
          </cell>
        </row>
        <row r="224">
          <cell r="A224">
            <v>38247</v>
          </cell>
          <cell r="O224">
            <v>9</v>
          </cell>
        </row>
        <row r="225">
          <cell r="A225">
            <v>38252</v>
          </cell>
          <cell r="O225">
            <v>77</v>
          </cell>
        </row>
        <row r="226">
          <cell r="A226">
            <v>38267</v>
          </cell>
          <cell r="D226">
            <v>1.5</v>
          </cell>
          <cell r="E226">
            <v>5</v>
          </cell>
          <cell r="F226">
            <v>4</v>
          </cell>
          <cell r="H226">
            <v>7.4</v>
          </cell>
          <cell r="I226">
            <v>53</v>
          </cell>
          <cell r="J226">
            <v>1000</v>
          </cell>
          <cell r="O226">
            <v>54</v>
          </cell>
        </row>
        <row r="227">
          <cell r="A227">
            <v>38280</v>
          </cell>
          <cell r="J227">
            <v>10</v>
          </cell>
        </row>
        <row r="228">
          <cell r="A228">
            <v>38301</v>
          </cell>
          <cell r="D228">
            <v>2</v>
          </cell>
          <cell r="E228">
            <v>7</v>
          </cell>
          <cell r="F228">
            <v>70</v>
          </cell>
          <cell r="H228">
            <v>7.67</v>
          </cell>
          <cell r="I228">
            <v>58</v>
          </cell>
          <cell r="J228">
            <v>1000</v>
          </cell>
          <cell r="O228">
            <v>32</v>
          </cell>
        </row>
        <row r="229">
          <cell r="A229">
            <v>38324</v>
          </cell>
          <cell r="O229">
            <v>25</v>
          </cell>
        </row>
        <row r="230">
          <cell r="A230">
            <v>38327</v>
          </cell>
          <cell r="O230">
            <v>13</v>
          </cell>
        </row>
        <row r="231">
          <cell r="A231">
            <v>38329</v>
          </cell>
          <cell r="O231">
            <v>11</v>
          </cell>
        </row>
        <row r="232">
          <cell r="A232">
            <v>38331</v>
          </cell>
          <cell r="D232">
            <v>3</v>
          </cell>
          <cell r="E232">
            <v>6</v>
          </cell>
          <cell r="F232">
            <v>50</v>
          </cell>
          <cell r="H232">
            <v>8.1</v>
          </cell>
          <cell r="I232">
            <v>55</v>
          </cell>
          <cell r="J232">
            <v>100</v>
          </cell>
          <cell r="O232">
            <v>30</v>
          </cell>
        </row>
        <row r="233">
          <cell r="A233">
            <v>38338</v>
          </cell>
          <cell r="O233">
            <v>59</v>
          </cell>
        </row>
        <row r="234">
          <cell r="A234">
            <v>38341</v>
          </cell>
          <cell r="O234">
            <v>32.36</v>
          </cell>
        </row>
        <row r="235">
          <cell r="A235">
            <v>38343</v>
          </cell>
          <cell r="O235">
            <v>22.14</v>
          </cell>
        </row>
        <row r="236">
          <cell r="A236">
            <v>38376</v>
          </cell>
          <cell r="B236">
            <v>14</v>
          </cell>
          <cell r="C236">
            <v>0.12</v>
          </cell>
          <cell r="D236">
            <v>5</v>
          </cell>
          <cell r="E236">
            <v>8</v>
          </cell>
          <cell r="F236">
            <v>2</v>
          </cell>
          <cell r="G236">
            <v>2.8010999999999999</v>
          </cell>
          <cell r="H236">
            <v>8.17</v>
          </cell>
          <cell r="I236">
            <v>58</v>
          </cell>
          <cell r="J236">
            <v>0</v>
          </cell>
          <cell r="O236">
            <v>17</v>
          </cell>
        </row>
        <row r="237">
          <cell r="A237">
            <v>38350</v>
          </cell>
          <cell r="O237">
            <v>31.72</v>
          </cell>
        </row>
        <row r="238">
          <cell r="A238">
            <v>38357</v>
          </cell>
          <cell r="O238">
            <v>26</v>
          </cell>
        </row>
        <row r="239">
          <cell r="A239">
            <v>38359</v>
          </cell>
          <cell r="O239">
            <v>26.8</v>
          </cell>
        </row>
        <row r="240">
          <cell r="A240">
            <v>38362</v>
          </cell>
          <cell r="O240">
            <v>17.2</v>
          </cell>
        </row>
        <row r="241">
          <cell r="A241">
            <v>38366</v>
          </cell>
          <cell r="O241">
            <v>13.7</v>
          </cell>
        </row>
        <row r="242">
          <cell r="A242">
            <v>38371</v>
          </cell>
          <cell r="O242">
            <v>28.9</v>
          </cell>
        </row>
        <row r="243">
          <cell r="A243">
            <v>38373</v>
          </cell>
          <cell r="O243">
            <v>12</v>
          </cell>
        </row>
        <row r="244">
          <cell r="A244">
            <v>38376</v>
          </cell>
          <cell r="O244">
            <v>49</v>
          </cell>
        </row>
        <row r="245">
          <cell r="A245">
            <v>38378</v>
          </cell>
          <cell r="O245">
            <v>14.7</v>
          </cell>
        </row>
        <row r="246">
          <cell r="A246">
            <v>38380</v>
          </cell>
          <cell r="O246">
            <v>18.2</v>
          </cell>
        </row>
        <row r="247">
          <cell r="A247">
            <v>38383</v>
          </cell>
          <cell r="O247">
            <v>12.2</v>
          </cell>
        </row>
        <row r="248">
          <cell r="A248">
            <v>38385</v>
          </cell>
          <cell r="O248">
            <v>11</v>
          </cell>
        </row>
        <row r="249">
          <cell r="A249">
            <v>38387</v>
          </cell>
          <cell r="O249">
            <v>10.6</v>
          </cell>
        </row>
        <row r="250">
          <cell r="A250">
            <v>38390</v>
          </cell>
          <cell r="O250">
            <v>16.5</v>
          </cell>
        </row>
        <row r="251">
          <cell r="A251">
            <v>38392</v>
          </cell>
          <cell r="O251">
            <v>20</v>
          </cell>
        </row>
        <row r="252">
          <cell r="A252">
            <v>38394</v>
          </cell>
          <cell r="O252">
            <v>11.1</v>
          </cell>
        </row>
        <row r="253">
          <cell r="A253">
            <v>38397</v>
          </cell>
          <cell r="O253">
            <v>10.3</v>
          </cell>
        </row>
        <row r="254">
          <cell r="A254">
            <v>38399</v>
          </cell>
          <cell r="O254">
            <v>30</v>
          </cell>
        </row>
        <row r="255">
          <cell r="A255">
            <v>38401</v>
          </cell>
          <cell r="B255">
            <v>28</v>
          </cell>
          <cell r="C255">
            <v>0.19</v>
          </cell>
          <cell r="D255">
            <v>4</v>
          </cell>
          <cell r="E255">
            <v>6</v>
          </cell>
          <cell r="F255">
            <v>60</v>
          </cell>
          <cell r="G255">
            <v>2.7776999999999998</v>
          </cell>
          <cell r="H255">
            <v>8.1199999999999992</v>
          </cell>
          <cell r="I255">
            <v>61</v>
          </cell>
          <cell r="J255">
            <v>100</v>
          </cell>
          <cell r="O255">
            <v>5</v>
          </cell>
        </row>
        <row r="256">
          <cell r="A256">
            <v>38404</v>
          </cell>
          <cell r="O256">
            <v>7.16</v>
          </cell>
        </row>
        <row r="257">
          <cell r="A257">
            <v>38406</v>
          </cell>
          <cell r="O257">
            <v>20.399999999999999</v>
          </cell>
        </row>
        <row r="258">
          <cell r="A258">
            <v>38411</v>
          </cell>
          <cell r="O258">
            <v>21.01</v>
          </cell>
        </row>
        <row r="259">
          <cell r="A259">
            <v>38413</v>
          </cell>
          <cell r="O259">
            <v>20</v>
          </cell>
        </row>
        <row r="260">
          <cell r="A260">
            <v>38414</v>
          </cell>
          <cell r="B260">
            <v>22</v>
          </cell>
          <cell r="C260">
            <v>0.1</v>
          </cell>
          <cell r="D260">
            <v>1</v>
          </cell>
          <cell r="E260">
            <v>8</v>
          </cell>
          <cell r="F260">
            <v>150</v>
          </cell>
          <cell r="G260">
            <v>2.7471999999999999</v>
          </cell>
          <cell r="H260">
            <v>7.78</v>
          </cell>
          <cell r="I260">
            <v>58</v>
          </cell>
          <cell r="J260">
            <v>10</v>
          </cell>
          <cell r="O260">
            <v>6</v>
          </cell>
        </row>
        <row r="261">
          <cell r="A261">
            <v>38415</v>
          </cell>
          <cell r="O261">
            <v>37.200000000000003</v>
          </cell>
        </row>
        <row r="262">
          <cell r="A262">
            <v>38418</v>
          </cell>
          <cell r="O262">
            <v>12.7</v>
          </cell>
        </row>
        <row r="263">
          <cell r="A263">
            <v>38420</v>
          </cell>
          <cell r="O263">
            <v>10.6</v>
          </cell>
        </row>
        <row r="264">
          <cell r="A264">
            <v>38425</v>
          </cell>
          <cell r="O264">
            <v>24.82</v>
          </cell>
        </row>
        <row r="265">
          <cell r="A265">
            <v>38427</v>
          </cell>
          <cell r="O265">
            <v>39.15</v>
          </cell>
        </row>
        <row r="266">
          <cell r="A266">
            <v>38429</v>
          </cell>
          <cell r="O266">
            <v>14.62</v>
          </cell>
        </row>
        <row r="267">
          <cell r="A267">
            <v>38432</v>
          </cell>
          <cell r="O267">
            <v>12.85</v>
          </cell>
        </row>
        <row r="268">
          <cell r="A268">
            <v>38434</v>
          </cell>
          <cell r="O268">
            <v>34.86</v>
          </cell>
        </row>
        <row r="269">
          <cell r="A269">
            <v>38439</v>
          </cell>
          <cell r="O269">
            <v>78</v>
          </cell>
        </row>
        <row r="270">
          <cell r="A270">
            <v>38447</v>
          </cell>
          <cell r="O270">
            <v>10.4</v>
          </cell>
        </row>
        <row r="271">
          <cell r="A271">
            <v>38450</v>
          </cell>
          <cell r="O271">
            <v>44.3</v>
          </cell>
        </row>
        <row r="272">
          <cell r="A272">
            <v>38453</v>
          </cell>
          <cell r="O272">
            <v>7.5</v>
          </cell>
        </row>
        <row r="273">
          <cell r="A273">
            <v>38455</v>
          </cell>
          <cell r="O273">
            <v>14</v>
          </cell>
        </row>
        <row r="274">
          <cell r="A274">
            <v>38456</v>
          </cell>
          <cell r="B274" t="str">
            <v>S/M</v>
          </cell>
          <cell r="C274" t="str">
            <v>S/M</v>
          </cell>
          <cell r="D274" t="str">
            <v>S/M</v>
          </cell>
          <cell r="E274" t="str">
            <v>S/M</v>
          </cell>
          <cell r="F274" t="str">
            <v>S/M</v>
          </cell>
          <cell r="G274" t="str">
            <v>S/M</v>
          </cell>
          <cell r="H274" t="str">
            <v>S/M</v>
          </cell>
          <cell r="I274" t="str">
            <v>S/M</v>
          </cell>
          <cell r="J274" t="str">
            <v>S/M</v>
          </cell>
          <cell r="K274" t="str">
            <v>S/M</v>
          </cell>
          <cell r="L274" t="str">
            <v>S/M</v>
          </cell>
          <cell r="M274" t="str">
            <v>S/M</v>
          </cell>
          <cell r="N274" t="str">
            <v>S/M</v>
          </cell>
          <cell r="O274" t="str">
            <v>S/M</v>
          </cell>
          <cell r="P274" t="str">
            <v>S/M</v>
          </cell>
        </row>
        <row r="275">
          <cell r="A275">
            <v>38460</v>
          </cell>
          <cell r="O275">
            <v>5.54</v>
          </cell>
        </row>
        <row r="276">
          <cell r="A276">
            <v>38461</v>
          </cell>
          <cell r="O276">
            <v>17.18</v>
          </cell>
        </row>
        <row r="277">
          <cell r="A277">
            <v>38462</v>
          </cell>
          <cell r="O277">
            <v>16.39</v>
          </cell>
        </row>
        <row r="278">
          <cell r="A278">
            <v>38462</v>
          </cell>
          <cell r="O278">
            <v>156.72</v>
          </cell>
        </row>
        <row r="279">
          <cell r="A279">
            <v>38467</v>
          </cell>
          <cell r="O279">
            <v>28.1</v>
          </cell>
          <cell r="P279" t="str">
            <v>otra muestracon 20.2 ppm de Hc</v>
          </cell>
        </row>
        <row r="280">
          <cell r="A280">
            <v>38468</v>
          </cell>
          <cell r="O280">
            <v>43.1</v>
          </cell>
        </row>
        <row r="281">
          <cell r="A281">
            <v>38485</v>
          </cell>
          <cell r="B281" t="str">
            <v>F/S</v>
          </cell>
          <cell r="C281" t="str">
            <v>F/S</v>
          </cell>
          <cell r="D281" t="str">
            <v>F/S</v>
          </cell>
          <cell r="E281" t="str">
            <v>F/S</v>
          </cell>
          <cell r="F281" t="str">
            <v>F/S</v>
          </cell>
          <cell r="G281" t="str">
            <v>F/S</v>
          </cell>
          <cell r="H281" t="str">
            <v>F/S</v>
          </cell>
          <cell r="I281" t="str">
            <v>F/S</v>
          </cell>
          <cell r="J281" t="str">
            <v>F/S</v>
          </cell>
          <cell r="K281" t="str">
            <v>F/S</v>
          </cell>
          <cell r="L281" t="str">
            <v>F/S</v>
          </cell>
          <cell r="M281" t="str">
            <v>F/S</v>
          </cell>
          <cell r="N281" t="str">
            <v>F/S</v>
          </cell>
          <cell r="O281" t="str">
            <v>F/S</v>
          </cell>
          <cell r="P281" t="str">
            <v>F/S</v>
          </cell>
        </row>
        <row r="282">
          <cell r="A282">
            <v>38505</v>
          </cell>
        </row>
        <row r="283">
          <cell r="A283">
            <v>38506</v>
          </cell>
          <cell r="B283" t="str">
            <v>F/S</v>
          </cell>
          <cell r="C283" t="str">
            <v>F/S</v>
          </cell>
          <cell r="D283" t="str">
            <v>F/S</v>
          </cell>
          <cell r="E283" t="str">
            <v>F/S</v>
          </cell>
          <cell r="F283" t="str">
            <v>F/S</v>
          </cell>
          <cell r="G283" t="str">
            <v>F/S</v>
          </cell>
          <cell r="H283" t="str">
            <v>F/S</v>
          </cell>
          <cell r="I283" t="str">
            <v>F/S</v>
          </cell>
          <cell r="J283" t="str">
            <v>F/S</v>
          </cell>
          <cell r="K283" t="str">
            <v>F/S</v>
          </cell>
          <cell r="L283" t="str">
            <v>F/S</v>
          </cell>
          <cell r="M283" t="str">
            <v>F/S</v>
          </cell>
          <cell r="N283" t="str">
            <v>F/S</v>
          </cell>
          <cell r="O283" t="str">
            <v>F/S</v>
          </cell>
          <cell r="P283" t="str">
            <v>F/S</v>
          </cell>
        </row>
        <row r="284">
          <cell r="A284">
            <v>38509</v>
          </cell>
          <cell r="O284">
            <v>14.9</v>
          </cell>
        </row>
        <row r="285">
          <cell r="A285">
            <v>38511</v>
          </cell>
          <cell r="O285">
            <v>10.6</v>
          </cell>
        </row>
        <row r="286">
          <cell r="A286">
            <v>38519</v>
          </cell>
          <cell r="O286">
            <v>12</v>
          </cell>
        </row>
        <row r="287">
          <cell r="A287">
            <v>38544</v>
          </cell>
          <cell r="D287">
            <v>4</v>
          </cell>
          <cell r="E287">
            <v>4</v>
          </cell>
          <cell r="F287">
            <v>30</v>
          </cell>
          <cell r="H287">
            <v>7.78</v>
          </cell>
          <cell r="I287">
            <v>55</v>
          </cell>
          <cell r="J287">
            <v>1000</v>
          </cell>
          <cell r="O287">
            <v>36</v>
          </cell>
        </row>
        <row r="288">
          <cell r="A288">
            <v>38545</v>
          </cell>
          <cell r="O288">
            <v>9.4</v>
          </cell>
        </row>
        <row r="289">
          <cell r="A289">
            <v>38551</v>
          </cell>
          <cell r="O289">
            <v>29.7</v>
          </cell>
        </row>
        <row r="290">
          <cell r="A290">
            <v>38555</v>
          </cell>
          <cell r="O290">
            <v>16.7</v>
          </cell>
        </row>
        <row r="291">
          <cell r="A291">
            <v>38559</v>
          </cell>
          <cell r="O291">
            <v>12.2</v>
          </cell>
        </row>
        <row r="292">
          <cell r="A292">
            <v>38560</v>
          </cell>
          <cell r="O292">
            <v>25.4</v>
          </cell>
        </row>
        <row r="293">
          <cell r="A293">
            <v>38562</v>
          </cell>
          <cell r="O293">
            <v>25.3</v>
          </cell>
        </row>
        <row r="294">
          <cell r="A294">
            <v>38565</v>
          </cell>
          <cell r="O294">
            <v>22</v>
          </cell>
        </row>
        <row r="295">
          <cell r="A295">
            <v>38567</v>
          </cell>
          <cell r="O295">
            <v>9.5</v>
          </cell>
        </row>
        <row r="296">
          <cell r="A296">
            <v>38569</v>
          </cell>
          <cell r="O296">
            <v>35.1</v>
          </cell>
        </row>
        <row r="297">
          <cell r="A297">
            <v>38574</v>
          </cell>
          <cell r="O297">
            <v>31.4</v>
          </cell>
        </row>
        <row r="298">
          <cell r="A298">
            <v>38576</v>
          </cell>
          <cell r="O298">
            <v>34.5</v>
          </cell>
        </row>
        <row r="299">
          <cell r="A299">
            <v>38581</v>
          </cell>
          <cell r="O299">
            <v>21.2</v>
          </cell>
        </row>
        <row r="300">
          <cell r="A300">
            <v>38583</v>
          </cell>
          <cell r="O300">
            <v>25.4</v>
          </cell>
        </row>
        <row r="301">
          <cell r="A301">
            <v>38586</v>
          </cell>
          <cell r="O301">
            <v>11</v>
          </cell>
        </row>
        <row r="302">
          <cell r="A302">
            <v>38588</v>
          </cell>
          <cell r="D302">
            <v>5</v>
          </cell>
          <cell r="E302">
            <v>4</v>
          </cell>
          <cell r="F302">
            <v>18</v>
          </cell>
          <cell r="H302">
            <v>7.7</v>
          </cell>
          <cell r="I302">
            <v>48</v>
          </cell>
          <cell r="J302">
            <v>100</v>
          </cell>
          <cell r="O302">
            <v>15</v>
          </cell>
          <cell r="P302" t="str">
            <v>Lab. C.D. 14.7ppm H.C:</v>
          </cell>
        </row>
        <row r="303">
          <cell r="A303">
            <v>38590</v>
          </cell>
          <cell r="O303">
            <v>13.4</v>
          </cell>
        </row>
        <row r="304">
          <cell r="A304">
            <v>38593</v>
          </cell>
          <cell r="O304">
            <v>8.7200000000000006</v>
          </cell>
        </row>
        <row r="305">
          <cell r="A305">
            <v>38595</v>
          </cell>
          <cell r="O305">
            <v>11.1</v>
          </cell>
        </row>
        <row r="306">
          <cell r="A306">
            <v>38600</v>
          </cell>
          <cell r="O306">
            <v>7.7</v>
          </cell>
        </row>
        <row r="307">
          <cell r="A307">
            <v>38602</v>
          </cell>
          <cell r="O307">
            <v>15.2</v>
          </cell>
        </row>
        <row r="308">
          <cell r="A308">
            <v>38607</v>
          </cell>
          <cell r="O308">
            <v>10.7</v>
          </cell>
        </row>
        <row r="309">
          <cell r="A309">
            <v>38611</v>
          </cell>
          <cell r="O309">
            <v>6.5</v>
          </cell>
        </row>
        <row r="310">
          <cell r="A310">
            <v>38614</v>
          </cell>
          <cell r="O310">
            <v>19.899999999999999</v>
          </cell>
        </row>
        <row r="311">
          <cell r="A311">
            <v>38616</v>
          </cell>
          <cell r="O311">
            <v>17.5</v>
          </cell>
        </row>
        <row r="312">
          <cell r="A312">
            <v>38621</v>
          </cell>
          <cell r="O312">
            <v>17.600000000000001</v>
          </cell>
        </row>
        <row r="313">
          <cell r="A313">
            <v>38644</v>
          </cell>
          <cell r="O313">
            <v>12.9</v>
          </cell>
        </row>
        <row r="314">
          <cell r="A314">
            <v>38651</v>
          </cell>
          <cell r="O314">
            <v>15.3</v>
          </cell>
        </row>
        <row r="315">
          <cell r="A315">
            <v>38646</v>
          </cell>
          <cell r="D315">
            <v>3</v>
          </cell>
          <cell r="E315">
            <v>8</v>
          </cell>
          <cell r="F315">
            <v>20</v>
          </cell>
          <cell r="H315">
            <v>7.14</v>
          </cell>
          <cell r="I315">
            <v>54</v>
          </cell>
          <cell r="J315">
            <v>1000</v>
          </cell>
          <cell r="O315">
            <v>15</v>
          </cell>
        </row>
        <row r="316">
          <cell r="A316">
            <v>38659</v>
          </cell>
          <cell r="O316">
            <v>37.299999999999997</v>
          </cell>
        </row>
        <row r="317">
          <cell r="A317">
            <v>38672</v>
          </cell>
          <cell r="D317">
            <v>3</v>
          </cell>
          <cell r="E317">
            <v>10</v>
          </cell>
          <cell r="F317">
            <v>10</v>
          </cell>
          <cell r="H317">
            <v>7.49</v>
          </cell>
          <cell r="I317">
            <v>53</v>
          </cell>
          <cell r="J317">
            <v>10000</v>
          </cell>
          <cell r="O317">
            <v>6</v>
          </cell>
        </row>
        <row r="318">
          <cell r="A318">
            <v>38687</v>
          </cell>
          <cell r="O318">
            <v>6.3</v>
          </cell>
        </row>
        <row r="319">
          <cell r="A319">
            <v>38699</v>
          </cell>
          <cell r="O319">
            <v>8.4</v>
          </cell>
        </row>
        <row r="320">
          <cell r="A320">
            <v>38701</v>
          </cell>
          <cell r="D320">
            <v>1</v>
          </cell>
          <cell r="E320">
            <v>7</v>
          </cell>
          <cell r="F320">
            <v>60</v>
          </cell>
          <cell r="H320" t="str">
            <v>7,60</v>
          </cell>
          <cell r="I320">
            <v>55</v>
          </cell>
          <cell r="J320">
            <v>1000</v>
          </cell>
          <cell r="O320">
            <v>13</v>
          </cell>
        </row>
        <row r="321">
          <cell r="A321">
            <v>38707</v>
          </cell>
          <cell r="O321">
            <v>10.1</v>
          </cell>
        </row>
        <row r="322">
          <cell r="A322">
            <v>38729</v>
          </cell>
          <cell r="D322">
            <v>2</v>
          </cell>
          <cell r="E322">
            <v>6</v>
          </cell>
          <cell r="F322">
            <v>8</v>
          </cell>
          <cell r="H322">
            <v>7.48</v>
          </cell>
          <cell r="I322">
            <v>57</v>
          </cell>
          <cell r="J322">
            <v>10</v>
          </cell>
          <cell r="O322">
            <v>17</v>
          </cell>
        </row>
        <row r="323">
          <cell r="A323">
            <v>38737</v>
          </cell>
          <cell r="O323">
            <v>24.1</v>
          </cell>
        </row>
        <row r="324">
          <cell r="A324">
            <v>38763</v>
          </cell>
          <cell r="J324">
            <v>100</v>
          </cell>
        </row>
        <row r="325">
          <cell r="A325">
            <v>38810</v>
          </cell>
          <cell r="J325">
            <v>10</v>
          </cell>
        </row>
        <row r="326">
          <cell r="A326">
            <v>38827</v>
          </cell>
          <cell r="D326">
            <v>3</v>
          </cell>
          <cell r="E326">
            <v>8</v>
          </cell>
          <cell r="F326">
            <v>12</v>
          </cell>
          <cell r="H326">
            <v>7.58</v>
          </cell>
          <cell r="I326">
            <v>58</v>
          </cell>
          <cell r="J326">
            <v>100</v>
          </cell>
          <cell r="O326">
            <v>7</v>
          </cell>
        </row>
        <row r="327">
          <cell r="A327">
            <v>38866</v>
          </cell>
          <cell r="D327">
            <v>2</v>
          </cell>
          <cell r="E327">
            <v>12</v>
          </cell>
          <cell r="F327">
            <v>16</v>
          </cell>
          <cell r="H327">
            <v>7.29</v>
          </cell>
          <cell r="I327">
            <v>52</v>
          </cell>
          <cell r="J327">
            <v>1000</v>
          </cell>
          <cell r="O327">
            <v>5</v>
          </cell>
        </row>
        <row r="328">
          <cell r="A328">
            <v>38883</v>
          </cell>
          <cell r="D328">
            <v>3</v>
          </cell>
          <cell r="E328">
            <v>14</v>
          </cell>
          <cell r="F328">
            <v>12</v>
          </cell>
          <cell r="H328">
            <v>7.46</v>
          </cell>
          <cell r="I328">
            <v>53</v>
          </cell>
          <cell r="J328">
            <v>10000</v>
          </cell>
          <cell r="O328">
            <v>22</v>
          </cell>
        </row>
        <row r="329">
          <cell r="A329">
            <v>38910</v>
          </cell>
          <cell r="D329">
            <v>4</v>
          </cell>
          <cell r="E329">
            <v>11</v>
          </cell>
          <cell r="F329">
            <v>12</v>
          </cell>
          <cell r="H329">
            <v>7.57</v>
          </cell>
          <cell r="I329">
            <v>54</v>
          </cell>
          <cell r="J329">
            <v>100</v>
          </cell>
          <cell r="O329">
            <v>18</v>
          </cell>
        </row>
        <row r="330">
          <cell r="A330">
            <v>38958</v>
          </cell>
          <cell r="D330">
            <v>2</v>
          </cell>
          <cell r="E330">
            <v>10</v>
          </cell>
          <cell r="F330">
            <v>20</v>
          </cell>
          <cell r="H330">
            <v>7.68</v>
          </cell>
          <cell r="I330">
            <v>56</v>
          </cell>
          <cell r="J330">
            <v>100</v>
          </cell>
          <cell r="O330">
            <v>30</v>
          </cell>
        </row>
        <row r="331">
          <cell r="A331">
            <v>38981</v>
          </cell>
          <cell r="D331">
            <v>3</v>
          </cell>
          <cell r="E331">
            <v>8</v>
          </cell>
          <cell r="F331">
            <v>30</v>
          </cell>
          <cell r="H331">
            <v>7.45</v>
          </cell>
          <cell r="I331">
            <v>58</v>
          </cell>
          <cell r="J331">
            <v>1000</v>
          </cell>
          <cell r="O331">
            <v>9</v>
          </cell>
        </row>
        <row r="332">
          <cell r="A332">
            <v>39016</v>
          </cell>
          <cell r="D332">
            <v>2</v>
          </cell>
          <cell r="E332">
            <v>6</v>
          </cell>
          <cell r="F332">
            <v>20</v>
          </cell>
          <cell r="H332">
            <v>7.52</v>
          </cell>
          <cell r="I332">
            <v>56</v>
          </cell>
          <cell r="J332">
            <v>100</v>
          </cell>
          <cell r="O332">
            <v>6</v>
          </cell>
        </row>
        <row r="365">
          <cell r="A365" t="str">
            <v>OBSERVACIONES :</v>
          </cell>
        </row>
      </sheetData>
      <sheetData sheetId="9">
        <row r="4">
          <cell r="A4" t="str">
            <v>FECHA</v>
          </cell>
          <cell r="B4" t="str">
            <v>SO4=</v>
          </cell>
          <cell r="C4" t="str">
            <v>Fe</v>
          </cell>
          <cell r="D4" t="str">
            <v>S=</v>
          </cell>
          <cell r="E4" t="str">
            <v>CO2</v>
          </cell>
          <cell r="F4" t="str">
            <v>O2</v>
          </cell>
          <cell r="G4" t="str">
            <v>Rms.</v>
          </cell>
          <cell r="H4" t="str">
            <v>pH</v>
          </cell>
          <cell r="I4" t="str">
            <v>Temp.</v>
          </cell>
          <cell r="J4" t="str">
            <v>B.S.R.</v>
          </cell>
          <cell r="K4" t="str">
            <v xml:space="preserve">Solidos </v>
          </cell>
          <cell r="L4" t="str">
            <v>Solidos</v>
          </cell>
          <cell r="M4" t="str">
            <v>Organicos</v>
          </cell>
          <cell r="N4" t="str">
            <v>Sólidos Susp. Totales</v>
          </cell>
          <cell r="O4" t="str">
            <v>Oil/W</v>
          </cell>
          <cell r="P4" t="str">
            <v>Ca</v>
          </cell>
          <cell r="Q4" t="str">
            <v>Mg</v>
          </cell>
          <cell r="R4" t="str">
            <v>COH3-</v>
          </cell>
          <cell r="S4" t="str">
            <v>CO3=</v>
          </cell>
          <cell r="T4" t="str">
            <v>SO3=</v>
          </cell>
          <cell r="U4" t="str">
            <v>Observaciones</v>
          </cell>
        </row>
        <row r="5">
          <cell r="K5" t="str">
            <v>Insolubles</v>
          </cell>
          <cell r="L5" t="str">
            <v>Solubles</v>
          </cell>
          <cell r="O5" t="str">
            <v>(Expect)</v>
          </cell>
        </row>
        <row r="6">
          <cell r="B6" t="str">
            <v>mg / l</v>
          </cell>
          <cell r="C6" t="str">
            <v>mg / l</v>
          </cell>
          <cell r="D6" t="str">
            <v>mg / l</v>
          </cell>
          <cell r="E6" t="str">
            <v>mg / l</v>
          </cell>
          <cell r="F6" t="str">
            <v>ppb</v>
          </cell>
          <cell r="G6" t="str">
            <v>ohm/m</v>
          </cell>
          <cell r="I6" t="str">
            <v>°C</v>
          </cell>
          <cell r="J6" t="str">
            <v>col / ml</v>
          </cell>
          <cell r="K6" t="str">
            <v>mg / l</v>
          </cell>
          <cell r="L6" t="str">
            <v>mg / l</v>
          </cell>
          <cell r="M6" t="str">
            <v>mg / l</v>
          </cell>
          <cell r="N6" t="str">
            <v>mg / l</v>
          </cell>
          <cell r="O6" t="str">
            <v>ppm</v>
          </cell>
          <cell r="P6" t="str">
            <v>mg / l</v>
          </cell>
          <cell r="Q6" t="str">
            <v>mg / l</v>
          </cell>
          <cell r="R6" t="str">
            <v>mg / l</v>
          </cell>
          <cell r="S6" t="str">
            <v>mg / l</v>
          </cell>
          <cell r="T6" t="str">
            <v>mg / l</v>
          </cell>
        </row>
        <row r="7">
          <cell r="A7">
            <v>36854</v>
          </cell>
          <cell r="B7">
            <v>28</v>
          </cell>
          <cell r="C7">
            <v>2.56</v>
          </cell>
          <cell r="D7">
            <v>3.54</v>
          </cell>
          <cell r="E7">
            <v>15</v>
          </cell>
          <cell r="F7">
            <v>10</v>
          </cell>
          <cell r="G7">
            <v>2.2153300841825434</v>
          </cell>
          <cell r="H7">
            <v>7.71</v>
          </cell>
          <cell r="I7">
            <v>50</v>
          </cell>
          <cell r="J7">
            <v>1000</v>
          </cell>
          <cell r="K7">
            <v>1.3</v>
          </cell>
          <cell r="L7">
            <v>2.6</v>
          </cell>
          <cell r="M7">
            <v>56</v>
          </cell>
          <cell r="N7">
            <v>60</v>
          </cell>
          <cell r="O7">
            <v>51</v>
          </cell>
        </row>
        <row r="8">
          <cell r="A8">
            <v>36871</v>
          </cell>
          <cell r="B8">
            <v>29</v>
          </cell>
          <cell r="C8">
            <v>2.68</v>
          </cell>
          <cell r="D8">
            <v>4</v>
          </cell>
          <cell r="E8">
            <v>15</v>
          </cell>
          <cell r="G8">
            <v>2.2123893805309733</v>
          </cell>
          <cell r="H8">
            <v>7.73</v>
          </cell>
          <cell r="I8">
            <v>51</v>
          </cell>
          <cell r="J8">
            <v>1000</v>
          </cell>
          <cell r="K8">
            <v>2.8</v>
          </cell>
          <cell r="L8">
            <v>1</v>
          </cell>
          <cell r="M8">
            <v>35</v>
          </cell>
          <cell r="N8">
            <v>36</v>
          </cell>
          <cell r="O8">
            <v>23</v>
          </cell>
        </row>
        <row r="9">
          <cell r="A9">
            <v>36879</v>
          </cell>
          <cell r="B9">
            <v>27</v>
          </cell>
          <cell r="C9">
            <v>2.6</v>
          </cell>
          <cell r="D9">
            <v>2</v>
          </cell>
          <cell r="E9">
            <v>15</v>
          </cell>
          <cell r="G9">
            <v>2.2421524663677128</v>
          </cell>
          <cell r="H9">
            <v>7.68</v>
          </cell>
          <cell r="I9">
            <v>56</v>
          </cell>
          <cell r="J9">
            <v>1000</v>
          </cell>
          <cell r="K9">
            <v>0.8</v>
          </cell>
          <cell r="L9">
            <v>27</v>
          </cell>
          <cell r="M9">
            <v>52</v>
          </cell>
          <cell r="N9">
            <v>80</v>
          </cell>
          <cell r="O9">
            <v>52</v>
          </cell>
        </row>
        <row r="10">
          <cell r="A10">
            <v>36887</v>
          </cell>
          <cell r="B10">
            <v>24</v>
          </cell>
          <cell r="C10">
            <v>0.28000000000000003</v>
          </cell>
          <cell r="D10">
            <v>3.8</v>
          </cell>
          <cell r="E10">
            <v>15</v>
          </cell>
          <cell r="F10">
            <v>40</v>
          </cell>
          <cell r="G10">
            <v>2.2371364653243848</v>
          </cell>
          <cell r="H10">
            <v>7.73</v>
          </cell>
          <cell r="I10">
            <v>55</v>
          </cell>
          <cell r="J10">
            <v>1000</v>
          </cell>
          <cell r="K10">
            <v>2.8</v>
          </cell>
          <cell r="L10">
            <v>1</v>
          </cell>
          <cell r="M10">
            <v>50.75</v>
          </cell>
          <cell r="N10">
            <v>54</v>
          </cell>
          <cell r="O10">
            <v>35</v>
          </cell>
        </row>
        <row r="11">
          <cell r="A11">
            <v>36907</v>
          </cell>
          <cell r="B11">
            <v>35</v>
          </cell>
          <cell r="C11">
            <v>0.38</v>
          </cell>
          <cell r="D11">
            <v>5.5</v>
          </cell>
          <cell r="E11">
            <v>12</v>
          </cell>
          <cell r="G11">
            <v>2.1834061135371181</v>
          </cell>
          <cell r="H11">
            <v>7.78</v>
          </cell>
          <cell r="I11">
            <v>58</v>
          </cell>
          <cell r="K11">
            <v>2.2999999999999998</v>
          </cell>
          <cell r="L11">
            <v>0.5</v>
          </cell>
          <cell r="M11">
            <v>46</v>
          </cell>
          <cell r="N11">
            <v>49</v>
          </cell>
          <cell r="O11">
            <v>52</v>
          </cell>
        </row>
        <row r="12">
          <cell r="A12">
            <v>36924</v>
          </cell>
          <cell r="O12">
            <v>27</v>
          </cell>
        </row>
        <row r="13">
          <cell r="A13">
            <v>36931</v>
          </cell>
          <cell r="O13">
            <v>39</v>
          </cell>
        </row>
        <row r="14">
          <cell r="A14">
            <v>36938</v>
          </cell>
          <cell r="O14">
            <v>41</v>
          </cell>
        </row>
        <row r="15">
          <cell r="A15">
            <v>36945</v>
          </cell>
          <cell r="O15">
            <v>42</v>
          </cell>
        </row>
        <row r="16">
          <cell r="A16">
            <v>36957</v>
          </cell>
          <cell r="O16">
            <v>36</v>
          </cell>
        </row>
        <row r="17">
          <cell r="A17">
            <v>36958</v>
          </cell>
          <cell r="B17">
            <v>12</v>
          </cell>
          <cell r="C17">
            <v>0.48</v>
          </cell>
          <cell r="D17">
            <v>1.81</v>
          </cell>
          <cell r="E17">
            <v>10</v>
          </cell>
          <cell r="F17">
            <v>25</v>
          </cell>
          <cell r="I17">
            <v>50</v>
          </cell>
          <cell r="J17">
            <v>10</v>
          </cell>
          <cell r="O17">
            <v>44</v>
          </cell>
        </row>
        <row r="18">
          <cell r="A18">
            <v>36959</v>
          </cell>
          <cell r="O18">
            <v>21</v>
          </cell>
        </row>
        <row r="19">
          <cell r="A19">
            <v>36962</v>
          </cell>
          <cell r="O19">
            <v>34</v>
          </cell>
        </row>
        <row r="20">
          <cell r="A20">
            <v>36964</v>
          </cell>
          <cell r="O20">
            <v>39</v>
          </cell>
        </row>
        <row r="21">
          <cell r="A21">
            <v>36966</v>
          </cell>
          <cell r="O21">
            <v>26</v>
          </cell>
        </row>
        <row r="22">
          <cell r="A22">
            <v>36969</v>
          </cell>
          <cell r="O22">
            <v>17</v>
          </cell>
        </row>
        <row r="23">
          <cell r="A23">
            <v>36973</v>
          </cell>
          <cell r="O23">
            <v>29</v>
          </cell>
        </row>
        <row r="24">
          <cell r="A24">
            <v>36976</v>
          </cell>
          <cell r="O24">
            <v>25</v>
          </cell>
        </row>
        <row r="25">
          <cell r="A25">
            <v>36978</v>
          </cell>
          <cell r="O25">
            <v>18</v>
          </cell>
        </row>
        <row r="26">
          <cell r="A26">
            <v>36984</v>
          </cell>
          <cell r="C26">
            <v>0.6</v>
          </cell>
          <cell r="D26">
            <v>2</v>
          </cell>
          <cell r="E26">
            <v>10</v>
          </cell>
          <cell r="F26">
            <v>100</v>
          </cell>
          <cell r="G26">
            <v>2.2222222222222223</v>
          </cell>
          <cell r="H26">
            <v>7.51</v>
          </cell>
          <cell r="I26">
            <v>56</v>
          </cell>
          <cell r="J26">
            <v>10</v>
          </cell>
          <cell r="O26">
            <v>36</v>
          </cell>
        </row>
        <row r="27">
          <cell r="A27">
            <v>37006</v>
          </cell>
          <cell r="B27">
            <v>30</v>
          </cell>
          <cell r="C27">
            <v>0.27</v>
          </cell>
          <cell r="D27">
            <v>0.1</v>
          </cell>
          <cell r="E27">
            <v>10</v>
          </cell>
          <cell r="F27">
            <v>90</v>
          </cell>
          <cell r="H27">
            <v>7.8</v>
          </cell>
          <cell r="I27">
            <v>50</v>
          </cell>
          <cell r="J27">
            <v>100</v>
          </cell>
          <cell r="K27">
            <v>1.6</v>
          </cell>
          <cell r="L27">
            <v>0.9</v>
          </cell>
          <cell r="M27">
            <v>15.6</v>
          </cell>
          <cell r="N27">
            <v>18.399999999999999</v>
          </cell>
        </row>
        <row r="28">
          <cell r="A28">
            <v>37033</v>
          </cell>
          <cell r="B28">
            <v>21</v>
          </cell>
          <cell r="C28">
            <v>0.1</v>
          </cell>
          <cell r="D28">
            <v>1.5</v>
          </cell>
          <cell r="E28">
            <v>6</v>
          </cell>
          <cell r="F28">
            <v>250</v>
          </cell>
          <cell r="G28">
            <v>2.347417840375587</v>
          </cell>
          <cell r="H28">
            <v>8.1</v>
          </cell>
          <cell r="I28">
            <v>54</v>
          </cell>
          <cell r="J28">
            <v>100</v>
          </cell>
          <cell r="K28">
            <v>0.3</v>
          </cell>
          <cell r="L28">
            <v>0.8</v>
          </cell>
          <cell r="M28">
            <v>12.9</v>
          </cell>
          <cell r="N28">
            <v>13.9</v>
          </cell>
          <cell r="O28">
            <v>24</v>
          </cell>
        </row>
        <row r="29">
          <cell r="A29">
            <v>37062</v>
          </cell>
          <cell r="B29">
            <v>26</v>
          </cell>
          <cell r="C29">
            <v>0.15</v>
          </cell>
          <cell r="D29">
            <v>0.7</v>
          </cell>
          <cell r="E29">
            <v>12</v>
          </cell>
          <cell r="F29">
            <v>250</v>
          </cell>
          <cell r="G29">
            <v>2.1779999999999999</v>
          </cell>
          <cell r="H29">
            <v>7.97</v>
          </cell>
          <cell r="I29">
            <v>55</v>
          </cell>
          <cell r="J29">
            <v>100</v>
          </cell>
          <cell r="O29">
            <v>57</v>
          </cell>
          <cell r="U29" t="str">
            <v>Durante Junio hay mucho petróleo en pileta porque se tiro por no haber capacidad en Caleta Cordoba</v>
          </cell>
        </row>
        <row r="30">
          <cell r="A30">
            <v>37089</v>
          </cell>
          <cell r="B30">
            <v>9</v>
          </cell>
          <cell r="C30">
            <v>0.1</v>
          </cell>
          <cell r="D30">
            <v>2.5</v>
          </cell>
          <cell r="E30">
            <v>15</v>
          </cell>
          <cell r="F30">
            <v>80</v>
          </cell>
          <cell r="G30">
            <v>2.2519999999999998</v>
          </cell>
          <cell r="H30">
            <v>7.65</v>
          </cell>
          <cell r="I30">
            <v>49</v>
          </cell>
          <cell r="J30">
            <v>100</v>
          </cell>
          <cell r="K30">
            <v>1.6</v>
          </cell>
          <cell r="L30">
            <v>1.3</v>
          </cell>
          <cell r="M30">
            <v>43.3</v>
          </cell>
          <cell r="N30">
            <v>46.1</v>
          </cell>
          <cell r="O30">
            <v>42</v>
          </cell>
        </row>
        <row r="31">
          <cell r="A31">
            <v>37090</v>
          </cell>
          <cell r="O31">
            <v>45</v>
          </cell>
        </row>
        <row r="32">
          <cell r="A32">
            <v>37092</v>
          </cell>
          <cell r="O32">
            <v>54</v>
          </cell>
        </row>
        <row r="33">
          <cell r="A33">
            <v>37106</v>
          </cell>
          <cell r="O33">
            <v>50</v>
          </cell>
        </row>
        <row r="34">
          <cell r="A34">
            <v>37130</v>
          </cell>
          <cell r="O34">
            <v>55</v>
          </cell>
        </row>
        <row r="35">
          <cell r="A35">
            <v>37134</v>
          </cell>
          <cell r="O35">
            <v>89</v>
          </cell>
        </row>
        <row r="36">
          <cell r="A36">
            <v>37137</v>
          </cell>
          <cell r="O36">
            <v>44</v>
          </cell>
        </row>
        <row r="37">
          <cell r="A37">
            <v>37144</v>
          </cell>
          <cell r="B37">
            <v>22</v>
          </cell>
          <cell r="C37">
            <v>0.25</v>
          </cell>
          <cell r="D37">
            <v>2</v>
          </cell>
          <cell r="E37">
            <v>12</v>
          </cell>
          <cell r="F37">
            <v>15</v>
          </cell>
          <cell r="G37">
            <v>2.2669999999999999</v>
          </cell>
          <cell r="H37">
            <v>7.79</v>
          </cell>
          <cell r="I37">
            <v>48</v>
          </cell>
          <cell r="J37">
            <v>10</v>
          </cell>
          <cell r="K37">
            <v>1.9</v>
          </cell>
          <cell r="L37">
            <v>1.1000000000000001</v>
          </cell>
          <cell r="M37">
            <v>32.9</v>
          </cell>
          <cell r="N37">
            <v>35.9</v>
          </cell>
          <cell r="O37">
            <v>48</v>
          </cell>
          <cell r="U37" t="str">
            <v>Fecha de lect.Bact. 27/08/2001</v>
          </cell>
        </row>
        <row r="38">
          <cell r="A38">
            <v>37146</v>
          </cell>
          <cell r="O38">
            <v>67</v>
          </cell>
        </row>
        <row r="39">
          <cell r="A39">
            <v>37148</v>
          </cell>
          <cell r="O39">
            <v>50</v>
          </cell>
        </row>
        <row r="40">
          <cell r="A40">
            <v>37151</v>
          </cell>
          <cell r="O40">
            <v>28</v>
          </cell>
        </row>
        <row r="41">
          <cell r="A41">
            <v>37153</v>
          </cell>
          <cell r="O41">
            <v>37</v>
          </cell>
        </row>
        <row r="42">
          <cell r="A42">
            <v>37155</v>
          </cell>
          <cell r="O42">
            <v>32</v>
          </cell>
        </row>
        <row r="43">
          <cell r="A43">
            <v>37158</v>
          </cell>
          <cell r="O43">
            <v>36</v>
          </cell>
        </row>
        <row r="44">
          <cell r="A44">
            <v>37160</v>
          </cell>
          <cell r="O44">
            <v>25</v>
          </cell>
        </row>
        <row r="45">
          <cell r="A45">
            <v>37173</v>
          </cell>
          <cell r="B45">
            <v>17</v>
          </cell>
          <cell r="C45">
            <v>0.7</v>
          </cell>
          <cell r="D45">
            <v>2.5</v>
          </cell>
          <cell r="E45">
            <v>10</v>
          </cell>
          <cell r="F45">
            <v>6</v>
          </cell>
          <cell r="G45">
            <v>2.3148</v>
          </cell>
          <cell r="H45">
            <v>8.32</v>
          </cell>
          <cell r="I45">
            <v>54</v>
          </cell>
          <cell r="J45">
            <v>10</v>
          </cell>
          <cell r="K45">
            <v>1.2</v>
          </cell>
          <cell r="L45">
            <v>0.8</v>
          </cell>
          <cell r="M45">
            <v>31.5</v>
          </cell>
          <cell r="N45">
            <v>33.5</v>
          </cell>
          <cell r="O45">
            <v>29</v>
          </cell>
        </row>
        <row r="46">
          <cell r="A46">
            <v>37175</v>
          </cell>
          <cell r="O46">
            <v>32</v>
          </cell>
        </row>
        <row r="47">
          <cell r="A47">
            <v>37183</v>
          </cell>
          <cell r="O47">
            <v>16</v>
          </cell>
        </row>
        <row r="48">
          <cell r="A48">
            <v>37186</v>
          </cell>
          <cell r="O48">
            <v>179</v>
          </cell>
        </row>
        <row r="49">
          <cell r="A49">
            <v>37188</v>
          </cell>
          <cell r="O49">
            <v>51</v>
          </cell>
        </row>
        <row r="50">
          <cell r="A50">
            <v>37193</v>
          </cell>
          <cell r="J50">
            <v>1000</v>
          </cell>
          <cell r="O50">
            <v>42</v>
          </cell>
          <cell r="U50" t="str">
            <v>Fecha de Cult. 29/10</v>
          </cell>
        </row>
        <row r="51">
          <cell r="A51">
            <v>37203</v>
          </cell>
          <cell r="B51">
            <v>19</v>
          </cell>
          <cell r="C51">
            <v>0.15</v>
          </cell>
          <cell r="D51">
            <v>2</v>
          </cell>
          <cell r="E51">
            <v>13</v>
          </cell>
          <cell r="F51">
            <v>30</v>
          </cell>
          <cell r="G51">
            <v>2.2778999999999998</v>
          </cell>
          <cell r="H51">
            <v>7.5</v>
          </cell>
          <cell r="I51">
            <v>56</v>
          </cell>
          <cell r="J51">
            <v>1000</v>
          </cell>
          <cell r="K51">
            <v>0.6</v>
          </cell>
          <cell r="L51">
            <v>1.8</v>
          </cell>
          <cell r="M51">
            <v>40.1</v>
          </cell>
          <cell r="N51">
            <v>42.5</v>
          </cell>
          <cell r="O51">
            <v>37</v>
          </cell>
          <cell r="U51" t="str">
            <v>Octubre Petroleo en Pileta</v>
          </cell>
        </row>
        <row r="52">
          <cell r="A52">
            <v>37229</v>
          </cell>
          <cell r="B52">
            <v>18</v>
          </cell>
          <cell r="C52">
            <v>0.15</v>
          </cell>
          <cell r="D52">
            <v>2</v>
          </cell>
          <cell r="E52">
            <v>10</v>
          </cell>
          <cell r="F52">
            <v>12</v>
          </cell>
          <cell r="G52">
            <v>2.3923000000000001</v>
          </cell>
          <cell r="H52">
            <v>6.8</v>
          </cell>
          <cell r="I52">
            <v>54</v>
          </cell>
          <cell r="J52">
            <v>1000</v>
          </cell>
          <cell r="K52">
            <v>1.3</v>
          </cell>
          <cell r="L52">
            <v>2</v>
          </cell>
          <cell r="M52">
            <v>48</v>
          </cell>
          <cell r="N52">
            <v>51.3</v>
          </cell>
          <cell r="O52">
            <v>57</v>
          </cell>
          <cell r="U52" t="str">
            <v>Lect.Bact.8/11/01</v>
          </cell>
        </row>
        <row r="53">
          <cell r="A53">
            <v>37230</v>
          </cell>
          <cell r="M53">
            <v>9.4</v>
          </cell>
          <cell r="N53">
            <v>16.100000000000001</v>
          </cell>
          <cell r="U53" t="str">
            <v>Realizó BAKER</v>
          </cell>
        </row>
        <row r="54">
          <cell r="A54">
            <v>37236</v>
          </cell>
          <cell r="M54">
            <v>12.4</v>
          </cell>
          <cell r="N54">
            <v>18.5</v>
          </cell>
          <cell r="U54" t="str">
            <v>Realizó BAKER</v>
          </cell>
        </row>
        <row r="55">
          <cell r="A55">
            <v>37260</v>
          </cell>
          <cell r="O55">
            <v>32</v>
          </cell>
        </row>
        <row r="56">
          <cell r="A56">
            <v>37265</v>
          </cell>
          <cell r="B56">
            <v>23</v>
          </cell>
          <cell r="C56">
            <v>0.1</v>
          </cell>
          <cell r="D56">
            <v>0</v>
          </cell>
          <cell r="E56">
            <v>10</v>
          </cell>
          <cell r="F56">
            <v>250</v>
          </cell>
          <cell r="G56">
            <v>2.32558</v>
          </cell>
          <cell r="H56">
            <v>7.1</v>
          </cell>
          <cell r="I56">
            <v>42</v>
          </cell>
          <cell r="J56">
            <v>1000</v>
          </cell>
          <cell r="K56">
            <v>1.7</v>
          </cell>
          <cell r="L56">
            <v>1.1000000000000001</v>
          </cell>
          <cell r="M56">
            <v>25.2</v>
          </cell>
          <cell r="N56">
            <v>28</v>
          </cell>
          <cell r="O56">
            <v>40</v>
          </cell>
          <cell r="U56" t="str">
            <v>Lect.Bact. 8/11/01-O2med.23/01</v>
          </cell>
        </row>
        <row r="57">
          <cell r="A57">
            <v>37281</v>
          </cell>
          <cell r="O57">
            <v>7</v>
          </cell>
        </row>
        <row r="58">
          <cell r="A58">
            <v>37284</v>
          </cell>
          <cell r="O58">
            <v>15</v>
          </cell>
        </row>
        <row r="59">
          <cell r="A59">
            <v>37286</v>
          </cell>
          <cell r="O59">
            <v>21</v>
          </cell>
        </row>
        <row r="60">
          <cell r="A60">
            <v>37289</v>
          </cell>
          <cell r="O60">
            <v>30</v>
          </cell>
        </row>
        <row r="61">
          <cell r="A61">
            <v>37291</v>
          </cell>
          <cell r="O61">
            <v>11</v>
          </cell>
        </row>
        <row r="62">
          <cell r="A62">
            <v>37293</v>
          </cell>
          <cell r="O62">
            <v>14</v>
          </cell>
        </row>
        <row r="63">
          <cell r="A63">
            <v>37288</v>
          </cell>
          <cell r="B63">
            <v>15</v>
          </cell>
          <cell r="C63">
            <v>0.1</v>
          </cell>
          <cell r="D63">
            <v>0.9</v>
          </cell>
          <cell r="E63">
            <v>8</v>
          </cell>
          <cell r="F63">
            <v>6</v>
          </cell>
          <cell r="G63">
            <v>2.3450000000000002</v>
          </cell>
          <cell r="H63">
            <v>7.3</v>
          </cell>
          <cell r="I63">
            <v>52</v>
          </cell>
          <cell r="J63">
            <v>1000</v>
          </cell>
          <cell r="K63">
            <v>1.8</v>
          </cell>
          <cell r="L63">
            <v>1</v>
          </cell>
          <cell r="M63">
            <v>22.1</v>
          </cell>
          <cell r="N63">
            <v>24.9</v>
          </cell>
          <cell r="O63">
            <v>41</v>
          </cell>
        </row>
        <row r="64">
          <cell r="A64">
            <v>37295</v>
          </cell>
          <cell r="O64">
            <v>32</v>
          </cell>
        </row>
        <row r="65">
          <cell r="A65">
            <v>37298</v>
          </cell>
          <cell r="O65">
            <v>17</v>
          </cell>
        </row>
        <row r="66">
          <cell r="A66">
            <v>37300</v>
          </cell>
          <cell r="O66">
            <v>29</v>
          </cell>
        </row>
        <row r="67">
          <cell r="A67">
            <v>37302</v>
          </cell>
          <cell r="O67">
            <v>33</v>
          </cell>
        </row>
        <row r="68">
          <cell r="A68">
            <v>37305</v>
          </cell>
          <cell r="O68">
            <v>23</v>
          </cell>
        </row>
        <row r="69">
          <cell r="A69">
            <v>37309</v>
          </cell>
          <cell r="O69">
            <v>14</v>
          </cell>
        </row>
        <row r="70">
          <cell r="A70">
            <v>37314</v>
          </cell>
          <cell r="O70">
            <v>16</v>
          </cell>
        </row>
        <row r="71">
          <cell r="A71">
            <v>37319</v>
          </cell>
          <cell r="O71">
            <v>22</v>
          </cell>
        </row>
        <row r="72">
          <cell r="A72">
            <v>37321</v>
          </cell>
          <cell r="O72">
            <v>91</v>
          </cell>
        </row>
        <row r="73">
          <cell r="A73">
            <v>37322</v>
          </cell>
          <cell r="O73">
            <v>16</v>
          </cell>
        </row>
        <row r="74">
          <cell r="A74">
            <v>37323</v>
          </cell>
          <cell r="O74">
            <v>30</v>
          </cell>
        </row>
        <row r="75">
          <cell r="A75">
            <v>37326</v>
          </cell>
          <cell r="O75">
            <v>40</v>
          </cell>
        </row>
        <row r="76">
          <cell r="A76">
            <v>37327</v>
          </cell>
          <cell r="O76">
            <v>33</v>
          </cell>
        </row>
        <row r="77">
          <cell r="A77">
            <v>37328</v>
          </cell>
          <cell r="B77">
            <v>8</v>
          </cell>
          <cell r="C77">
            <v>0.1</v>
          </cell>
          <cell r="D77">
            <v>3.5</v>
          </cell>
          <cell r="E77">
            <v>10</v>
          </cell>
          <cell r="F77">
            <v>16</v>
          </cell>
          <cell r="G77">
            <v>2.331</v>
          </cell>
          <cell r="H77">
            <v>7.3</v>
          </cell>
          <cell r="I77">
            <v>55</v>
          </cell>
          <cell r="J77">
            <v>1000</v>
          </cell>
          <cell r="K77">
            <v>3</v>
          </cell>
          <cell r="L77">
            <v>1.7</v>
          </cell>
          <cell r="M77">
            <v>36.799999999999997</v>
          </cell>
          <cell r="N77">
            <v>51.5</v>
          </cell>
          <cell r="O77">
            <v>37</v>
          </cell>
          <cell r="P77">
            <v>52</v>
          </cell>
          <cell r="Q77">
            <v>2.88</v>
          </cell>
        </row>
        <row r="78">
          <cell r="A78">
            <v>37333</v>
          </cell>
          <cell r="O78">
            <v>51</v>
          </cell>
        </row>
        <row r="79">
          <cell r="A79">
            <v>37335</v>
          </cell>
          <cell r="O79">
            <v>40</v>
          </cell>
        </row>
        <row r="80">
          <cell r="A80">
            <v>37337</v>
          </cell>
          <cell r="O80">
            <v>44</v>
          </cell>
        </row>
        <row r="81">
          <cell r="A81">
            <v>37340</v>
          </cell>
          <cell r="O81">
            <v>29</v>
          </cell>
        </row>
        <row r="82">
          <cell r="A82">
            <v>37342</v>
          </cell>
          <cell r="O82">
            <v>119</v>
          </cell>
        </row>
        <row r="83">
          <cell r="A83">
            <v>37349</v>
          </cell>
          <cell r="O83">
            <v>52</v>
          </cell>
        </row>
        <row r="84">
          <cell r="A84">
            <v>37351</v>
          </cell>
          <cell r="O84">
            <v>103</v>
          </cell>
        </row>
        <row r="85">
          <cell r="A85">
            <v>37354</v>
          </cell>
          <cell r="O85">
            <v>22</v>
          </cell>
        </row>
        <row r="86">
          <cell r="A86">
            <v>37356</v>
          </cell>
          <cell r="O86">
            <v>132</v>
          </cell>
        </row>
        <row r="87">
          <cell r="A87">
            <v>37358</v>
          </cell>
          <cell r="O87">
            <v>16</v>
          </cell>
        </row>
        <row r="88">
          <cell r="A88">
            <v>37361</v>
          </cell>
          <cell r="B88">
            <v>14</v>
          </cell>
          <cell r="C88">
            <v>0.1</v>
          </cell>
          <cell r="D88">
            <v>2.5</v>
          </cell>
          <cell r="E88">
            <v>11</v>
          </cell>
          <cell r="F88">
            <v>8</v>
          </cell>
          <cell r="G88">
            <v>2.5</v>
          </cell>
          <cell r="H88">
            <v>7.2</v>
          </cell>
          <cell r="I88">
            <v>54</v>
          </cell>
          <cell r="J88">
            <v>100</v>
          </cell>
          <cell r="K88">
            <v>3.8</v>
          </cell>
          <cell r="L88">
            <v>0.6</v>
          </cell>
          <cell r="M88">
            <v>78.400000000000006</v>
          </cell>
          <cell r="N88">
            <v>82.8</v>
          </cell>
          <cell r="O88">
            <v>40</v>
          </cell>
          <cell r="P88">
            <v>64</v>
          </cell>
          <cell r="Q88">
            <v>0</v>
          </cell>
        </row>
        <row r="89">
          <cell r="A89">
            <v>37363</v>
          </cell>
          <cell r="O89">
            <v>91</v>
          </cell>
        </row>
        <row r="90">
          <cell r="A90">
            <v>37365</v>
          </cell>
          <cell r="O90">
            <v>38</v>
          </cell>
        </row>
        <row r="91">
          <cell r="A91">
            <v>37368</v>
          </cell>
          <cell r="O91">
            <v>40</v>
          </cell>
        </row>
        <row r="92">
          <cell r="A92">
            <v>37370</v>
          </cell>
          <cell r="O92">
            <v>35</v>
          </cell>
        </row>
        <row r="93">
          <cell r="A93">
            <v>37372</v>
          </cell>
          <cell r="O93">
            <v>23</v>
          </cell>
        </row>
        <row r="94">
          <cell r="A94">
            <v>37376</v>
          </cell>
          <cell r="O94">
            <v>11</v>
          </cell>
        </row>
        <row r="95">
          <cell r="A95">
            <v>37379</v>
          </cell>
          <cell r="O95">
            <v>13</v>
          </cell>
        </row>
        <row r="96">
          <cell r="A96">
            <v>37382</v>
          </cell>
          <cell r="O96">
            <v>20</v>
          </cell>
        </row>
        <row r="97">
          <cell r="A97">
            <v>37384</v>
          </cell>
          <cell r="O97">
            <v>7</v>
          </cell>
        </row>
        <row r="98">
          <cell r="A98">
            <v>37386</v>
          </cell>
          <cell r="O98">
            <v>6</v>
          </cell>
        </row>
        <row r="99">
          <cell r="A99">
            <v>37389</v>
          </cell>
          <cell r="O99">
            <v>14</v>
          </cell>
        </row>
        <row r="100">
          <cell r="A100">
            <v>37391</v>
          </cell>
          <cell r="O100">
            <v>37</v>
          </cell>
        </row>
        <row r="101">
          <cell r="A101">
            <v>37393</v>
          </cell>
          <cell r="O101">
            <v>8</v>
          </cell>
        </row>
        <row r="102">
          <cell r="A102">
            <v>37395</v>
          </cell>
          <cell r="O102">
            <v>15</v>
          </cell>
        </row>
        <row r="103">
          <cell r="A103">
            <v>37398</v>
          </cell>
          <cell r="O103">
            <v>10</v>
          </cell>
        </row>
        <row r="104">
          <cell r="A104">
            <v>37400</v>
          </cell>
          <cell r="O104">
            <v>17</v>
          </cell>
        </row>
        <row r="105">
          <cell r="A105">
            <v>37403</v>
          </cell>
          <cell r="O105">
            <v>14</v>
          </cell>
        </row>
        <row r="106">
          <cell r="A106">
            <v>37405</v>
          </cell>
          <cell r="O106">
            <v>10</v>
          </cell>
        </row>
        <row r="107">
          <cell r="A107">
            <v>37407</v>
          </cell>
          <cell r="O107">
            <v>32</v>
          </cell>
        </row>
        <row r="108">
          <cell r="A108">
            <v>37410</v>
          </cell>
          <cell r="B108">
            <v>16</v>
          </cell>
          <cell r="C108">
            <v>0.2</v>
          </cell>
          <cell r="D108">
            <v>3.5</v>
          </cell>
          <cell r="E108">
            <v>10</v>
          </cell>
          <cell r="F108">
            <v>600</v>
          </cell>
          <cell r="G108">
            <v>2.6953999999999998</v>
          </cell>
          <cell r="H108">
            <v>7</v>
          </cell>
          <cell r="I108">
            <v>44</v>
          </cell>
          <cell r="J108">
            <v>100</v>
          </cell>
          <cell r="K108">
            <v>1.8</v>
          </cell>
          <cell r="L108">
            <v>1</v>
          </cell>
          <cell r="M108">
            <v>43.1</v>
          </cell>
          <cell r="N108">
            <v>45.9</v>
          </cell>
          <cell r="O108">
            <v>36</v>
          </cell>
          <cell r="P108">
            <v>64</v>
          </cell>
          <cell r="Q108">
            <v>0</v>
          </cell>
        </row>
        <row r="109">
          <cell r="A109">
            <v>37418</v>
          </cell>
          <cell r="O109">
            <v>163</v>
          </cell>
        </row>
        <row r="110">
          <cell r="A110">
            <v>37424</v>
          </cell>
          <cell r="O110">
            <v>17.100000000000001</v>
          </cell>
        </row>
        <row r="111">
          <cell r="A111">
            <v>37426</v>
          </cell>
          <cell r="O111">
            <v>21</v>
          </cell>
        </row>
        <row r="112">
          <cell r="A112">
            <v>37428</v>
          </cell>
          <cell r="O112">
            <v>13.1</v>
          </cell>
        </row>
        <row r="113">
          <cell r="A113">
            <v>37431</v>
          </cell>
          <cell r="O113">
            <v>17.5</v>
          </cell>
        </row>
        <row r="114">
          <cell r="A114">
            <v>37434</v>
          </cell>
          <cell r="O114">
            <v>8.4</v>
          </cell>
        </row>
        <row r="115">
          <cell r="A115">
            <v>37435</v>
          </cell>
          <cell r="O115">
            <v>18.3</v>
          </cell>
        </row>
        <row r="116">
          <cell r="A116">
            <v>37438</v>
          </cell>
          <cell r="O116">
            <v>9.6999999999999993</v>
          </cell>
        </row>
        <row r="117">
          <cell r="A117">
            <v>37440</v>
          </cell>
          <cell r="B117">
            <v>17</v>
          </cell>
          <cell r="C117">
            <v>0.6</v>
          </cell>
          <cell r="D117">
            <v>0.6</v>
          </cell>
          <cell r="E117">
            <v>10</v>
          </cell>
          <cell r="F117">
            <v>600</v>
          </cell>
          <cell r="G117">
            <v>2.6040999999999999</v>
          </cell>
          <cell r="H117">
            <v>7.1</v>
          </cell>
          <cell r="I117">
            <v>54</v>
          </cell>
          <cell r="J117">
            <v>100</v>
          </cell>
          <cell r="K117">
            <v>2.6</v>
          </cell>
          <cell r="L117">
            <v>1.2</v>
          </cell>
          <cell r="M117">
            <v>50.4</v>
          </cell>
          <cell r="N117">
            <v>54.2</v>
          </cell>
          <cell r="O117">
            <v>7.4</v>
          </cell>
          <cell r="P117">
            <v>64</v>
          </cell>
          <cell r="Q117">
            <v>0</v>
          </cell>
        </row>
        <row r="118">
          <cell r="A118">
            <v>37445</v>
          </cell>
          <cell r="O118">
            <v>31</v>
          </cell>
        </row>
        <row r="119">
          <cell r="A119">
            <v>37447</v>
          </cell>
          <cell r="O119">
            <v>10.5</v>
          </cell>
        </row>
        <row r="120">
          <cell r="A120">
            <v>37449</v>
          </cell>
          <cell r="O120">
            <v>17.399999999999999</v>
          </cell>
        </row>
        <row r="121">
          <cell r="A121">
            <v>37452</v>
          </cell>
          <cell r="O121">
            <v>10.8</v>
          </cell>
        </row>
        <row r="122">
          <cell r="A122">
            <v>37454</v>
          </cell>
          <cell r="O122">
            <v>9.8000000000000007</v>
          </cell>
        </row>
        <row r="123">
          <cell r="A123">
            <v>37456</v>
          </cell>
          <cell r="O123">
            <v>25.5</v>
          </cell>
        </row>
        <row r="124">
          <cell r="A124">
            <v>37459</v>
          </cell>
          <cell r="O124">
            <v>17.399999999999999</v>
          </cell>
        </row>
        <row r="125">
          <cell r="A125">
            <v>37461</v>
          </cell>
          <cell r="O125">
            <v>11.4</v>
          </cell>
        </row>
        <row r="126">
          <cell r="A126">
            <v>37463</v>
          </cell>
          <cell r="O126">
            <v>21.4</v>
          </cell>
        </row>
        <row r="127">
          <cell r="A127">
            <v>37470</v>
          </cell>
          <cell r="B127">
            <v>15</v>
          </cell>
          <cell r="C127">
            <v>0.2</v>
          </cell>
          <cell r="D127">
            <v>0.6</v>
          </cell>
          <cell r="E127">
            <v>11</v>
          </cell>
          <cell r="F127">
            <v>50</v>
          </cell>
          <cell r="G127">
            <v>2.5906699999999998</v>
          </cell>
          <cell r="H127">
            <v>7</v>
          </cell>
          <cell r="I127">
            <v>57</v>
          </cell>
          <cell r="J127">
            <v>1000</v>
          </cell>
          <cell r="K127">
            <v>2.2999999999999998</v>
          </cell>
          <cell r="L127">
            <v>1.7</v>
          </cell>
          <cell r="M127">
            <v>38.200000000000003</v>
          </cell>
          <cell r="N127">
            <v>42.2</v>
          </cell>
          <cell r="O127">
            <v>44</v>
          </cell>
          <cell r="P127">
            <v>48</v>
          </cell>
          <cell r="Q127">
            <v>6</v>
          </cell>
        </row>
        <row r="128">
          <cell r="A128">
            <v>37473</v>
          </cell>
          <cell r="O128">
            <v>15.6</v>
          </cell>
        </row>
        <row r="129">
          <cell r="A129">
            <v>37475</v>
          </cell>
          <cell r="O129">
            <v>19.100000000000001</v>
          </cell>
        </row>
        <row r="130">
          <cell r="A130">
            <v>37477</v>
          </cell>
          <cell r="O130">
            <v>25.1</v>
          </cell>
        </row>
        <row r="131">
          <cell r="A131">
            <v>37480</v>
          </cell>
          <cell r="O131">
            <v>14.9</v>
          </cell>
        </row>
        <row r="132">
          <cell r="A132">
            <v>37482</v>
          </cell>
          <cell r="O132">
            <v>27.5</v>
          </cell>
        </row>
        <row r="133">
          <cell r="A133">
            <v>37484</v>
          </cell>
          <cell r="O133">
            <v>19.8</v>
          </cell>
        </row>
        <row r="134">
          <cell r="A134">
            <v>37489</v>
          </cell>
          <cell r="O134">
            <v>25.2</v>
          </cell>
        </row>
        <row r="135">
          <cell r="A135">
            <v>37491</v>
          </cell>
          <cell r="O135">
            <v>9.9</v>
          </cell>
        </row>
        <row r="136">
          <cell r="A136">
            <v>37494</v>
          </cell>
          <cell r="O136">
            <v>18.899999999999999</v>
          </cell>
        </row>
        <row r="137">
          <cell r="A137">
            <v>37496</v>
          </cell>
          <cell r="O137">
            <v>10.9</v>
          </cell>
        </row>
        <row r="138">
          <cell r="A138">
            <v>37498</v>
          </cell>
          <cell r="O138">
            <v>21.7</v>
          </cell>
        </row>
        <row r="139">
          <cell r="A139">
            <v>37501</v>
          </cell>
          <cell r="O139">
            <v>12.8</v>
          </cell>
        </row>
        <row r="140">
          <cell r="A140">
            <v>37503</v>
          </cell>
          <cell r="O140">
            <v>12.1</v>
          </cell>
        </row>
        <row r="141">
          <cell r="A141">
            <v>37505</v>
          </cell>
          <cell r="B141">
            <v>10</v>
          </cell>
          <cell r="C141">
            <v>0.37</v>
          </cell>
          <cell r="D141">
            <v>0.6</v>
          </cell>
          <cell r="E141">
            <v>11</v>
          </cell>
          <cell r="F141">
            <v>80</v>
          </cell>
          <cell r="G141">
            <v>2.8248000000000002</v>
          </cell>
          <cell r="H141">
            <v>7</v>
          </cell>
          <cell r="I141">
            <v>56</v>
          </cell>
          <cell r="J141">
            <v>10</v>
          </cell>
          <cell r="K141">
            <v>3.3</v>
          </cell>
          <cell r="L141">
            <v>0.6</v>
          </cell>
          <cell r="M141">
            <v>50.3</v>
          </cell>
          <cell r="N141">
            <v>54.1</v>
          </cell>
          <cell r="O141">
            <v>19.100000000000001</v>
          </cell>
          <cell r="P141">
            <v>72</v>
          </cell>
          <cell r="Q141">
            <v>0</v>
          </cell>
        </row>
        <row r="142">
          <cell r="A142">
            <v>37508</v>
          </cell>
          <cell r="O142">
            <v>7.3</v>
          </cell>
        </row>
        <row r="143">
          <cell r="A143">
            <v>37510</v>
          </cell>
          <cell r="O143">
            <v>37</v>
          </cell>
        </row>
        <row r="144">
          <cell r="A144">
            <v>37512</v>
          </cell>
          <cell r="O144">
            <v>10</v>
          </cell>
        </row>
        <row r="145">
          <cell r="A145">
            <v>37515</v>
          </cell>
          <cell r="O145">
            <v>30</v>
          </cell>
        </row>
        <row r="146">
          <cell r="A146">
            <v>37517</v>
          </cell>
          <cell r="O146">
            <v>87.6</v>
          </cell>
        </row>
        <row r="147">
          <cell r="A147">
            <v>37519</v>
          </cell>
          <cell r="O147">
            <v>31.8</v>
          </cell>
        </row>
        <row r="148">
          <cell r="A148">
            <v>37524</v>
          </cell>
          <cell r="O148">
            <v>10.1</v>
          </cell>
        </row>
        <row r="149">
          <cell r="A149">
            <v>37526</v>
          </cell>
          <cell r="O149">
            <v>14.8</v>
          </cell>
        </row>
        <row r="150">
          <cell r="A150">
            <v>37529</v>
          </cell>
          <cell r="O150">
            <v>28.8</v>
          </cell>
        </row>
        <row r="151">
          <cell r="A151">
            <v>37531</v>
          </cell>
          <cell r="O151">
            <v>15.9</v>
          </cell>
        </row>
        <row r="152">
          <cell r="A152">
            <v>37533</v>
          </cell>
          <cell r="O152">
            <v>31.8</v>
          </cell>
        </row>
        <row r="153">
          <cell r="A153">
            <v>37536</v>
          </cell>
          <cell r="O153">
            <v>38.9</v>
          </cell>
        </row>
        <row r="154">
          <cell r="A154">
            <v>37538</v>
          </cell>
          <cell r="B154">
            <v>9</v>
          </cell>
          <cell r="C154">
            <v>0.5</v>
          </cell>
          <cell r="D154">
            <v>1.5</v>
          </cell>
          <cell r="E154">
            <v>13</v>
          </cell>
          <cell r="F154">
            <v>40</v>
          </cell>
          <cell r="G154">
            <v>2.77</v>
          </cell>
          <cell r="H154">
            <v>7.1</v>
          </cell>
          <cell r="I154">
            <v>53</v>
          </cell>
          <cell r="J154">
            <v>1000</v>
          </cell>
          <cell r="K154">
            <v>1.7</v>
          </cell>
          <cell r="L154">
            <v>1.5</v>
          </cell>
          <cell r="M154">
            <v>11.2</v>
          </cell>
          <cell r="N154">
            <v>14.3</v>
          </cell>
          <cell r="O154">
            <v>6.5</v>
          </cell>
          <cell r="P154">
            <v>96</v>
          </cell>
          <cell r="Q154">
            <v>0</v>
          </cell>
        </row>
        <row r="155">
          <cell r="A155">
            <v>37540</v>
          </cell>
          <cell r="O155">
            <v>9.5</v>
          </cell>
        </row>
        <row r="156">
          <cell r="A156">
            <v>37544</v>
          </cell>
          <cell r="O156">
            <v>30.9</v>
          </cell>
        </row>
        <row r="157">
          <cell r="A157">
            <v>37545</v>
          </cell>
          <cell r="O157">
            <v>12.04</v>
          </cell>
        </row>
        <row r="158">
          <cell r="A158">
            <v>37547</v>
          </cell>
          <cell r="O158">
            <v>30.06</v>
          </cell>
        </row>
        <row r="159">
          <cell r="A159">
            <v>37550</v>
          </cell>
          <cell r="O159">
            <v>5.2</v>
          </cell>
        </row>
        <row r="160">
          <cell r="A160">
            <v>37552</v>
          </cell>
          <cell r="O160">
            <v>32.799999999999997</v>
          </cell>
        </row>
        <row r="161">
          <cell r="A161">
            <v>37554</v>
          </cell>
          <cell r="O161">
            <v>16</v>
          </cell>
        </row>
        <row r="162">
          <cell r="A162">
            <v>37557</v>
          </cell>
          <cell r="O162">
            <v>37</v>
          </cell>
        </row>
        <row r="163">
          <cell r="A163">
            <v>37559</v>
          </cell>
          <cell r="O163">
            <v>18</v>
          </cell>
        </row>
        <row r="164">
          <cell r="A164">
            <v>37561</v>
          </cell>
          <cell r="O164">
            <v>21.3</v>
          </cell>
        </row>
        <row r="165">
          <cell r="A165">
            <v>37564</v>
          </cell>
          <cell r="O165">
            <v>31</v>
          </cell>
        </row>
        <row r="166">
          <cell r="A166">
            <v>37566</v>
          </cell>
          <cell r="O166">
            <v>19</v>
          </cell>
        </row>
        <row r="167">
          <cell r="A167">
            <v>37567</v>
          </cell>
          <cell r="F167">
            <v>80</v>
          </cell>
        </row>
        <row r="168">
          <cell r="A168">
            <v>37568</v>
          </cell>
          <cell r="O168">
            <v>10.6</v>
          </cell>
        </row>
        <row r="169">
          <cell r="A169">
            <v>37571</v>
          </cell>
          <cell r="O169">
            <v>9.9</v>
          </cell>
        </row>
        <row r="170">
          <cell r="A170">
            <v>37572</v>
          </cell>
          <cell r="B170">
            <v>6</v>
          </cell>
          <cell r="C170">
            <v>0.15</v>
          </cell>
          <cell r="D170">
            <v>2</v>
          </cell>
          <cell r="E170">
            <v>12</v>
          </cell>
          <cell r="F170">
            <v>12</v>
          </cell>
          <cell r="G170">
            <v>2.8328000000000002</v>
          </cell>
          <cell r="H170">
            <v>6.6</v>
          </cell>
          <cell r="I170">
            <v>58</v>
          </cell>
          <cell r="J170">
            <v>100</v>
          </cell>
          <cell r="K170">
            <v>2.2000000000000002</v>
          </cell>
          <cell r="L170">
            <v>1.8</v>
          </cell>
          <cell r="M170">
            <v>20.2</v>
          </cell>
          <cell r="N170">
            <v>24.2</v>
          </cell>
          <cell r="O170">
            <v>15</v>
          </cell>
          <cell r="P170">
            <v>80</v>
          </cell>
          <cell r="Q170">
            <v>0</v>
          </cell>
        </row>
        <row r="171">
          <cell r="A171">
            <v>37573</v>
          </cell>
          <cell r="O171">
            <v>26.6</v>
          </cell>
        </row>
        <row r="172">
          <cell r="A172">
            <v>37575</v>
          </cell>
          <cell r="O172">
            <v>52.3</v>
          </cell>
        </row>
        <row r="173">
          <cell r="A173">
            <v>37578</v>
          </cell>
          <cell r="O173">
            <v>8.8000000000000007</v>
          </cell>
        </row>
        <row r="174">
          <cell r="A174">
            <v>37580</v>
          </cell>
          <cell r="O174">
            <v>29.4</v>
          </cell>
        </row>
        <row r="175">
          <cell r="A175">
            <v>37582</v>
          </cell>
          <cell r="O175">
            <v>23.7</v>
          </cell>
          <cell r="U175">
            <v>474.6</v>
          </cell>
        </row>
        <row r="176">
          <cell r="A176">
            <v>37585</v>
          </cell>
          <cell r="O176">
            <v>29</v>
          </cell>
          <cell r="U176" t="str">
            <v xml:space="preserve">Comienza a dosificar Nalco </v>
          </cell>
        </row>
        <row r="177">
          <cell r="A177">
            <v>37589</v>
          </cell>
          <cell r="O177">
            <v>55.4</v>
          </cell>
        </row>
        <row r="178">
          <cell r="A178">
            <v>37595</v>
          </cell>
          <cell r="B178">
            <v>12</v>
          </cell>
          <cell r="C178">
            <v>0.8</v>
          </cell>
          <cell r="D178">
            <v>0.4</v>
          </cell>
          <cell r="E178">
            <v>10</v>
          </cell>
          <cell r="F178">
            <v>100</v>
          </cell>
          <cell r="G178">
            <v>2.7397</v>
          </cell>
          <cell r="H178">
            <v>6.9</v>
          </cell>
          <cell r="I178">
            <v>53</v>
          </cell>
          <cell r="J178">
            <v>1000</v>
          </cell>
          <cell r="O178">
            <v>27</v>
          </cell>
          <cell r="P178">
            <v>64</v>
          </cell>
          <cell r="Q178">
            <v>0</v>
          </cell>
        </row>
        <row r="179">
          <cell r="A179">
            <v>37592</v>
          </cell>
          <cell r="O179">
            <v>17.899999999999999</v>
          </cell>
        </row>
        <row r="180">
          <cell r="A180">
            <v>37596</v>
          </cell>
          <cell r="O180">
            <v>54</v>
          </cell>
        </row>
        <row r="181">
          <cell r="A181">
            <v>37599</v>
          </cell>
          <cell r="O181">
            <v>26.9</v>
          </cell>
        </row>
        <row r="182">
          <cell r="A182">
            <v>37601</v>
          </cell>
          <cell r="O182">
            <v>23.3</v>
          </cell>
        </row>
        <row r="183">
          <cell r="A183">
            <v>37606</v>
          </cell>
          <cell r="O183">
            <v>46.02</v>
          </cell>
        </row>
        <row r="184">
          <cell r="A184">
            <v>37608</v>
          </cell>
          <cell r="O184">
            <v>22.7</v>
          </cell>
        </row>
        <row r="185">
          <cell r="A185">
            <v>37610</v>
          </cell>
          <cell r="O185">
            <v>21.8</v>
          </cell>
        </row>
        <row r="186">
          <cell r="A186">
            <v>37613</v>
          </cell>
          <cell r="O186">
            <v>52.1</v>
          </cell>
          <cell r="U186" t="str">
            <v>Comienza a dosificar WA-720 y FLW-162</v>
          </cell>
        </row>
        <row r="187">
          <cell r="A187">
            <v>37635</v>
          </cell>
          <cell r="B187">
            <v>13</v>
          </cell>
          <cell r="C187">
            <v>0.27</v>
          </cell>
          <cell r="D187">
            <v>3</v>
          </cell>
          <cell r="E187">
            <v>9</v>
          </cell>
          <cell r="F187">
            <v>20</v>
          </cell>
          <cell r="G187">
            <v>2.5839699999999999</v>
          </cell>
          <cell r="H187">
            <v>7.82</v>
          </cell>
          <cell r="I187">
            <v>60</v>
          </cell>
          <cell r="J187">
            <v>100</v>
          </cell>
          <cell r="K187">
            <v>1.1000000000000001</v>
          </cell>
          <cell r="L187">
            <v>1.4</v>
          </cell>
          <cell r="M187">
            <v>14.9</v>
          </cell>
          <cell r="N187">
            <v>17.399999999999999</v>
          </cell>
          <cell r="O187">
            <v>14</v>
          </cell>
          <cell r="P187">
            <v>72</v>
          </cell>
          <cell r="Q187">
            <v>11</v>
          </cell>
        </row>
        <row r="188">
          <cell r="A188">
            <v>37655</v>
          </cell>
          <cell r="O188">
            <v>21</v>
          </cell>
        </row>
        <row r="189">
          <cell r="A189">
            <v>37657</v>
          </cell>
          <cell r="O189">
            <v>5</v>
          </cell>
        </row>
        <row r="190">
          <cell r="A190">
            <v>37658</v>
          </cell>
          <cell r="B190">
            <v>12</v>
          </cell>
          <cell r="C190">
            <v>0.13</v>
          </cell>
          <cell r="D190">
            <v>2</v>
          </cell>
          <cell r="E190">
            <v>10</v>
          </cell>
          <cell r="F190">
            <v>2</v>
          </cell>
          <cell r="G190">
            <v>2.5838999999999999</v>
          </cell>
          <cell r="H190">
            <v>7.55</v>
          </cell>
          <cell r="I190">
            <v>58</v>
          </cell>
          <cell r="J190">
            <v>100</v>
          </cell>
          <cell r="K190">
            <v>0.2</v>
          </cell>
          <cell r="L190">
            <v>2.1</v>
          </cell>
          <cell r="M190">
            <v>11.4</v>
          </cell>
          <cell r="N190">
            <v>13.6</v>
          </cell>
          <cell r="O190">
            <v>11</v>
          </cell>
          <cell r="P190">
            <v>64</v>
          </cell>
          <cell r="Q190">
            <v>0</v>
          </cell>
        </row>
        <row r="191">
          <cell r="A191">
            <v>37659</v>
          </cell>
          <cell r="O191">
            <v>13</v>
          </cell>
        </row>
        <row r="192">
          <cell r="A192">
            <v>37666</v>
          </cell>
          <cell r="O192">
            <v>23</v>
          </cell>
        </row>
        <row r="193">
          <cell r="A193">
            <v>37669</v>
          </cell>
          <cell r="O193">
            <v>10</v>
          </cell>
        </row>
        <row r="194">
          <cell r="A194">
            <v>37671</v>
          </cell>
          <cell r="O194">
            <v>61</v>
          </cell>
        </row>
        <row r="195">
          <cell r="A195">
            <v>37676</v>
          </cell>
          <cell r="O195">
            <v>47</v>
          </cell>
        </row>
        <row r="196">
          <cell r="A196">
            <v>37678</v>
          </cell>
          <cell r="O196">
            <v>22.48</v>
          </cell>
        </row>
        <row r="197">
          <cell r="A197">
            <v>37683</v>
          </cell>
          <cell r="O197">
            <v>33.4</v>
          </cell>
        </row>
        <row r="198">
          <cell r="A198">
            <v>37685</v>
          </cell>
          <cell r="O198">
            <v>11.8</v>
          </cell>
        </row>
        <row r="199">
          <cell r="A199">
            <v>37690</v>
          </cell>
          <cell r="O199">
            <v>24.26</v>
          </cell>
        </row>
        <row r="200">
          <cell r="A200">
            <v>37692</v>
          </cell>
          <cell r="O200">
            <v>14.6</v>
          </cell>
        </row>
        <row r="201">
          <cell r="A201">
            <v>37694</v>
          </cell>
          <cell r="O201">
            <v>13.6</v>
          </cell>
        </row>
        <row r="202">
          <cell r="A202">
            <v>37697</v>
          </cell>
          <cell r="O202">
            <v>8.9</v>
          </cell>
        </row>
        <row r="203">
          <cell r="A203">
            <v>37699</v>
          </cell>
          <cell r="O203">
            <v>23.42</v>
          </cell>
        </row>
        <row r="204">
          <cell r="A204">
            <v>37701</v>
          </cell>
          <cell r="O204">
            <v>6.25</v>
          </cell>
        </row>
        <row r="205">
          <cell r="A205">
            <v>37704</v>
          </cell>
          <cell r="O205">
            <v>19.739999999999998</v>
          </cell>
        </row>
        <row r="206">
          <cell r="A206">
            <v>37705</v>
          </cell>
          <cell r="B206">
            <v>6</v>
          </cell>
          <cell r="C206">
            <v>0.16</v>
          </cell>
          <cell r="D206">
            <v>2</v>
          </cell>
          <cell r="E206">
            <v>7</v>
          </cell>
          <cell r="F206">
            <v>10</v>
          </cell>
          <cell r="G206">
            <v>2.7027000000000001</v>
          </cell>
          <cell r="H206">
            <v>7.38</v>
          </cell>
          <cell r="I206">
            <v>60</v>
          </cell>
          <cell r="J206">
            <v>1000</v>
          </cell>
          <cell r="K206">
            <v>1.2</v>
          </cell>
          <cell r="L206">
            <v>0.7</v>
          </cell>
          <cell r="M206">
            <v>3.9</v>
          </cell>
          <cell r="N206">
            <v>5.8</v>
          </cell>
          <cell r="O206">
            <v>6</v>
          </cell>
          <cell r="P206">
            <v>72</v>
          </cell>
          <cell r="Q206">
            <v>0</v>
          </cell>
          <cell r="R206">
            <v>158</v>
          </cell>
          <cell r="S206">
            <v>0</v>
          </cell>
        </row>
        <row r="207">
          <cell r="A207">
            <v>37708</v>
          </cell>
          <cell r="O207">
            <v>4.5199999999999996</v>
          </cell>
        </row>
        <row r="208">
          <cell r="A208">
            <v>37720</v>
          </cell>
          <cell r="O208">
            <v>6</v>
          </cell>
        </row>
        <row r="209">
          <cell r="A209">
            <v>37725</v>
          </cell>
          <cell r="O209">
            <v>39.200000000000003</v>
          </cell>
          <cell r="U209" t="str">
            <v>No dosificó FLW-162 por rotura de retención de entrada de bba</v>
          </cell>
        </row>
        <row r="210">
          <cell r="A210">
            <v>37727</v>
          </cell>
          <cell r="O210">
            <v>17.8</v>
          </cell>
        </row>
        <row r="211">
          <cell r="A211">
            <v>37729</v>
          </cell>
          <cell r="O211">
            <v>8.9</v>
          </cell>
        </row>
        <row r="212">
          <cell r="A212">
            <v>37732</v>
          </cell>
          <cell r="O212">
            <v>6.1</v>
          </cell>
        </row>
        <row r="213">
          <cell r="A213">
            <v>37734</v>
          </cell>
          <cell r="O213">
            <v>6.3</v>
          </cell>
        </row>
        <row r="214">
          <cell r="A214">
            <v>37739</v>
          </cell>
          <cell r="O214">
            <v>49</v>
          </cell>
          <cell r="U214" t="str">
            <v>Problemas con el flexible de la bba dosif. Fué cambiado.</v>
          </cell>
        </row>
        <row r="215">
          <cell r="A215">
            <v>37746</v>
          </cell>
          <cell r="O215">
            <v>24</v>
          </cell>
        </row>
        <row r="216">
          <cell r="A216">
            <v>37750</v>
          </cell>
          <cell r="O216">
            <v>23.9</v>
          </cell>
        </row>
        <row r="217">
          <cell r="A217">
            <v>37753</v>
          </cell>
          <cell r="O217">
            <v>6</v>
          </cell>
        </row>
        <row r="218">
          <cell r="A218">
            <v>37760</v>
          </cell>
          <cell r="O218">
            <v>31</v>
          </cell>
          <cell r="U218" t="str">
            <v>No inyectó floculante</v>
          </cell>
        </row>
        <row r="219">
          <cell r="A219">
            <v>37763</v>
          </cell>
          <cell r="B219">
            <v>8</v>
          </cell>
          <cell r="C219">
            <v>0.17</v>
          </cell>
          <cell r="D219">
            <v>1.5</v>
          </cell>
          <cell r="E219">
            <v>8</v>
          </cell>
          <cell r="F219">
            <v>50</v>
          </cell>
          <cell r="G219">
            <v>3.1745999999999999</v>
          </cell>
          <cell r="H219">
            <v>7.48</v>
          </cell>
          <cell r="I219">
            <v>52</v>
          </cell>
          <cell r="J219">
            <v>10</v>
          </cell>
          <cell r="K219">
            <v>5.3</v>
          </cell>
          <cell r="L219">
            <v>3</v>
          </cell>
          <cell r="M219">
            <v>128</v>
          </cell>
          <cell r="N219">
            <v>136.30000000000001</v>
          </cell>
          <cell r="O219">
            <v>110</v>
          </cell>
          <cell r="P219">
            <v>40</v>
          </cell>
          <cell r="Q219">
            <v>17</v>
          </cell>
          <cell r="R219">
            <v>161</v>
          </cell>
          <cell r="U219" t="str">
            <v>Problemas eléctricos en la bba de floculante desde 18/2</v>
          </cell>
        </row>
        <row r="220">
          <cell r="A220">
            <v>37764</v>
          </cell>
          <cell r="O220">
            <v>59</v>
          </cell>
          <cell r="U220" t="str">
            <v>No inyectó floculante</v>
          </cell>
        </row>
        <row r="221">
          <cell r="A221">
            <v>37767</v>
          </cell>
          <cell r="O221">
            <v>54</v>
          </cell>
        </row>
        <row r="222">
          <cell r="A222">
            <v>37769</v>
          </cell>
          <cell r="O222">
            <v>21</v>
          </cell>
        </row>
        <row r="223">
          <cell r="A223">
            <v>37771</v>
          </cell>
          <cell r="O223">
            <v>12.6</v>
          </cell>
        </row>
        <row r="224">
          <cell r="A224">
            <v>37774</v>
          </cell>
          <cell r="O224">
            <v>24</v>
          </cell>
        </row>
        <row r="225">
          <cell r="A225">
            <v>37776</v>
          </cell>
          <cell r="O225">
            <v>10.5</v>
          </cell>
        </row>
        <row r="226">
          <cell r="A226">
            <v>37781</v>
          </cell>
          <cell r="O226">
            <v>64.3</v>
          </cell>
          <cell r="U226" t="str">
            <v>No inyectó floculante</v>
          </cell>
        </row>
        <row r="227">
          <cell r="A227">
            <v>37788</v>
          </cell>
          <cell r="O227">
            <v>6.5</v>
          </cell>
        </row>
        <row r="228">
          <cell r="A228">
            <v>37799</v>
          </cell>
          <cell r="O228">
            <v>14.3</v>
          </cell>
        </row>
        <row r="229">
          <cell r="A229">
            <v>37803</v>
          </cell>
          <cell r="O229">
            <v>53.9</v>
          </cell>
        </row>
        <row r="230">
          <cell r="A230">
            <v>37805</v>
          </cell>
          <cell r="B230">
            <v>19</v>
          </cell>
          <cell r="C230">
            <v>0.17</v>
          </cell>
          <cell r="D230">
            <v>1</v>
          </cell>
          <cell r="E230">
            <v>8</v>
          </cell>
          <cell r="F230">
            <v>2</v>
          </cell>
          <cell r="G230">
            <v>3.3333333333333335</v>
          </cell>
          <cell r="H230">
            <v>7.35</v>
          </cell>
          <cell r="I230">
            <v>57</v>
          </cell>
          <cell r="J230">
            <v>10</v>
          </cell>
          <cell r="K230">
            <v>4</v>
          </cell>
          <cell r="L230">
            <v>1.7</v>
          </cell>
          <cell r="M230">
            <v>59</v>
          </cell>
          <cell r="N230">
            <v>64.8</v>
          </cell>
          <cell r="O230">
            <v>40</v>
          </cell>
          <cell r="P230">
            <v>168</v>
          </cell>
          <cell r="Q230">
            <v>58</v>
          </cell>
          <cell r="R230">
            <v>162</v>
          </cell>
          <cell r="S230">
            <v>0</v>
          </cell>
        </row>
        <row r="231">
          <cell r="A231">
            <v>37806</v>
          </cell>
          <cell r="O231">
            <v>61.46</v>
          </cell>
        </row>
        <row r="232">
          <cell r="A232">
            <v>37823</v>
          </cell>
          <cell r="O232">
            <v>17.440000000000001</v>
          </cell>
        </row>
        <row r="233">
          <cell r="A233">
            <v>37827</v>
          </cell>
          <cell r="O233">
            <v>10.62</v>
          </cell>
        </row>
        <row r="234">
          <cell r="A234">
            <v>37834</v>
          </cell>
          <cell r="O234">
            <v>113.71</v>
          </cell>
        </row>
        <row r="235">
          <cell r="A235">
            <v>37837</v>
          </cell>
          <cell r="O235">
            <v>13.76</v>
          </cell>
        </row>
        <row r="236">
          <cell r="A236">
            <v>37839</v>
          </cell>
          <cell r="O236">
            <v>10.83</v>
          </cell>
        </row>
        <row r="237">
          <cell r="A237">
            <v>37841</v>
          </cell>
          <cell r="O237">
            <v>9.43</v>
          </cell>
        </row>
        <row r="238">
          <cell r="A238">
            <v>37844</v>
          </cell>
          <cell r="O238">
            <v>11.25</v>
          </cell>
        </row>
        <row r="239">
          <cell r="A239">
            <v>37845</v>
          </cell>
          <cell r="B239">
            <v>13</v>
          </cell>
          <cell r="C239">
            <v>0.14000000000000001</v>
          </cell>
          <cell r="D239">
            <v>1</v>
          </cell>
          <cell r="E239">
            <v>10</v>
          </cell>
          <cell r="F239">
            <v>2</v>
          </cell>
          <cell r="G239">
            <v>3.1850000000000001</v>
          </cell>
          <cell r="H239">
            <v>7.08</v>
          </cell>
          <cell r="I239">
            <v>57</v>
          </cell>
          <cell r="J239">
            <v>10</v>
          </cell>
          <cell r="K239">
            <v>4.2</v>
          </cell>
          <cell r="L239">
            <v>1.6</v>
          </cell>
          <cell r="M239">
            <v>13</v>
          </cell>
          <cell r="N239">
            <v>18.8</v>
          </cell>
          <cell r="O239">
            <v>10</v>
          </cell>
          <cell r="P239">
            <v>72</v>
          </cell>
          <cell r="Q239">
            <v>6</v>
          </cell>
          <cell r="R239">
            <v>184</v>
          </cell>
          <cell r="S239">
            <v>0</v>
          </cell>
          <cell r="T239">
            <v>14</v>
          </cell>
        </row>
        <row r="240">
          <cell r="A240">
            <v>37846</v>
          </cell>
          <cell r="O240">
            <v>8.48</v>
          </cell>
        </row>
        <row r="241">
          <cell r="A241">
            <v>37848</v>
          </cell>
          <cell r="O241">
            <v>36.28</v>
          </cell>
        </row>
        <row r="242">
          <cell r="A242">
            <v>37853</v>
          </cell>
          <cell r="O242">
            <v>87.12</v>
          </cell>
        </row>
        <row r="243">
          <cell r="A243">
            <v>37858</v>
          </cell>
          <cell r="O243">
            <v>51.02</v>
          </cell>
        </row>
        <row r="244">
          <cell r="A244">
            <v>37859</v>
          </cell>
          <cell r="O244">
            <v>42.79</v>
          </cell>
        </row>
        <row r="245">
          <cell r="A245">
            <v>37860</v>
          </cell>
          <cell r="O245">
            <v>10.58</v>
          </cell>
        </row>
        <row r="246">
          <cell r="A246">
            <v>37861</v>
          </cell>
          <cell r="O246">
            <v>10.48</v>
          </cell>
        </row>
        <row r="247">
          <cell r="A247">
            <v>37865</v>
          </cell>
          <cell r="O247">
            <v>33.68</v>
          </cell>
        </row>
        <row r="248">
          <cell r="A248">
            <v>37869</v>
          </cell>
          <cell r="O248">
            <v>17.07</v>
          </cell>
        </row>
        <row r="249">
          <cell r="A249">
            <v>37872</v>
          </cell>
          <cell r="O249">
            <v>13.54</v>
          </cell>
        </row>
        <row r="250">
          <cell r="A250">
            <v>37874</v>
          </cell>
          <cell r="O250">
            <v>14.16</v>
          </cell>
        </row>
        <row r="251">
          <cell r="A251">
            <v>37881</v>
          </cell>
          <cell r="O251">
            <v>16.12</v>
          </cell>
        </row>
        <row r="252">
          <cell r="A252">
            <v>37883</v>
          </cell>
          <cell r="O252">
            <v>8.25</v>
          </cell>
        </row>
        <row r="253">
          <cell r="A253">
            <v>37886</v>
          </cell>
          <cell r="O253">
            <v>11.1</v>
          </cell>
        </row>
        <row r="254">
          <cell r="A254">
            <v>37888</v>
          </cell>
          <cell r="O254">
            <v>10.45</v>
          </cell>
        </row>
        <row r="255">
          <cell r="A255">
            <v>37895</v>
          </cell>
          <cell r="O255">
            <v>11.88</v>
          </cell>
        </row>
        <row r="256">
          <cell r="A256">
            <v>37896</v>
          </cell>
          <cell r="O256">
            <v>12</v>
          </cell>
          <cell r="U256" t="str">
            <v>Muestra registrada por Baker</v>
          </cell>
        </row>
        <row r="257">
          <cell r="A257">
            <v>37897</v>
          </cell>
          <cell r="O257">
            <v>10.4</v>
          </cell>
        </row>
        <row r="258">
          <cell r="A258">
            <v>37900</v>
          </cell>
          <cell r="O258">
            <v>56.56</v>
          </cell>
        </row>
        <row r="259">
          <cell r="A259">
            <v>37902</v>
          </cell>
          <cell r="O259">
            <v>111.5</v>
          </cell>
        </row>
        <row r="260">
          <cell r="A260">
            <v>37903</v>
          </cell>
          <cell r="O260">
            <v>4.88</v>
          </cell>
        </row>
        <row r="261">
          <cell r="A261">
            <v>37904</v>
          </cell>
          <cell r="O261">
            <v>8.5500000000000007</v>
          </cell>
        </row>
        <row r="262">
          <cell r="A262">
            <v>37907</v>
          </cell>
          <cell r="O262">
            <v>11.49</v>
          </cell>
        </row>
        <row r="263">
          <cell r="A263">
            <v>37909</v>
          </cell>
          <cell r="O263">
            <v>8.84</v>
          </cell>
        </row>
        <row r="264">
          <cell r="A264">
            <v>37911</v>
          </cell>
          <cell r="O264">
            <v>17.399999999999999</v>
          </cell>
        </row>
        <row r="265">
          <cell r="A265">
            <v>37914</v>
          </cell>
          <cell r="O265">
            <v>19.5</v>
          </cell>
        </row>
        <row r="266">
          <cell r="A266">
            <v>37916</v>
          </cell>
          <cell r="O266">
            <v>16</v>
          </cell>
        </row>
        <row r="267">
          <cell r="A267">
            <v>37917</v>
          </cell>
          <cell r="B267">
            <v>18</v>
          </cell>
          <cell r="C267">
            <v>0.2</v>
          </cell>
          <cell r="D267">
            <v>1.5</v>
          </cell>
          <cell r="E267">
            <v>8</v>
          </cell>
          <cell r="F267">
            <v>30</v>
          </cell>
          <cell r="G267">
            <v>2.347417840375587</v>
          </cell>
          <cell r="H267">
            <v>7.5</v>
          </cell>
          <cell r="I267">
            <v>54</v>
          </cell>
          <cell r="J267">
            <v>100</v>
          </cell>
          <cell r="K267">
            <v>8</v>
          </cell>
          <cell r="L267">
            <v>2.7</v>
          </cell>
          <cell r="M267">
            <v>51</v>
          </cell>
          <cell r="N267">
            <v>61.7</v>
          </cell>
          <cell r="O267">
            <v>68</v>
          </cell>
          <cell r="P267">
            <v>64</v>
          </cell>
          <cell r="Q267">
            <v>6</v>
          </cell>
          <cell r="R267">
            <v>158</v>
          </cell>
          <cell r="S267">
            <v>0</v>
          </cell>
          <cell r="T267">
            <v>10</v>
          </cell>
        </row>
        <row r="268">
          <cell r="A268">
            <v>37918</v>
          </cell>
          <cell r="O268">
            <v>8.5</v>
          </cell>
        </row>
        <row r="269">
          <cell r="A269">
            <v>37923</v>
          </cell>
          <cell r="O269">
            <v>5.4</v>
          </cell>
        </row>
        <row r="270">
          <cell r="A270">
            <v>37925</v>
          </cell>
          <cell r="O270">
            <v>6.2</v>
          </cell>
        </row>
        <row r="271">
          <cell r="A271">
            <v>37929</v>
          </cell>
          <cell r="O271">
            <v>6</v>
          </cell>
        </row>
        <row r="272">
          <cell r="A272">
            <v>37930</v>
          </cell>
          <cell r="O272">
            <v>27</v>
          </cell>
        </row>
        <row r="273">
          <cell r="A273">
            <v>37932</v>
          </cell>
          <cell r="O273">
            <v>11</v>
          </cell>
        </row>
        <row r="274">
          <cell r="A274">
            <v>37935</v>
          </cell>
          <cell r="O274">
            <v>25</v>
          </cell>
        </row>
        <row r="275">
          <cell r="A275">
            <v>37938</v>
          </cell>
          <cell r="O275">
            <v>16</v>
          </cell>
        </row>
        <row r="276">
          <cell r="A276">
            <v>37939</v>
          </cell>
          <cell r="O276">
            <v>31</v>
          </cell>
        </row>
        <row r="277">
          <cell r="A277">
            <v>37942</v>
          </cell>
          <cell r="O277">
            <v>4</v>
          </cell>
        </row>
        <row r="278">
          <cell r="A278">
            <v>37944</v>
          </cell>
          <cell r="O278">
            <v>11</v>
          </cell>
        </row>
        <row r="279">
          <cell r="A279">
            <v>37949</v>
          </cell>
          <cell r="O279">
            <v>3</v>
          </cell>
        </row>
        <row r="280">
          <cell r="A280">
            <v>37951</v>
          </cell>
          <cell r="O280">
            <v>19</v>
          </cell>
        </row>
        <row r="281">
          <cell r="A281">
            <v>37956</v>
          </cell>
          <cell r="O281">
            <v>9</v>
          </cell>
        </row>
        <row r="282">
          <cell r="A282">
            <v>37958</v>
          </cell>
          <cell r="O282">
            <v>13</v>
          </cell>
        </row>
        <row r="283">
          <cell r="A283">
            <v>37960</v>
          </cell>
          <cell r="O283">
            <v>17.5</v>
          </cell>
        </row>
        <row r="284">
          <cell r="A284">
            <v>37964</v>
          </cell>
          <cell r="O284">
            <v>75.7</v>
          </cell>
        </row>
        <row r="285">
          <cell r="A285">
            <v>37966</v>
          </cell>
          <cell r="O285">
            <v>32.4</v>
          </cell>
        </row>
        <row r="286">
          <cell r="A286">
            <v>37970</v>
          </cell>
          <cell r="O286">
            <v>11.3</v>
          </cell>
        </row>
        <row r="287">
          <cell r="A287">
            <v>37972</v>
          </cell>
          <cell r="O287">
            <v>9.5</v>
          </cell>
        </row>
        <row r="288">
          <cell r="A288">
            <v>37977</v>
          </cell>
          <cell r="O288">
            <v>6</v>
          </cell>
        </row>
        <row r="289">
          <cell r="A289">
            <v>37978</v>
          </cell>
          <cell r="O289">
            <v>11.5</v>
          </cell>
        </row>
        <row r="290">
          <cell r="A290">
            <v>37991</v>
          </cell>
          <cell r="O290">
            <v>74</v>
          </cell>
        </row>
        <row r="291">
          <cell r="A291">
            <v>37993</v>
          </cell>
          <cell r="O291">
            <v>5.6</v>
          </cell>
        </row>
        <row r="292">
          <cell r="A292">
            <v>37995</v>
          </cell>
          <cell r="O292">
            <v>33</v>
          </cell>
        </row>
        <row r="293">
          <cell r="A293">
            <v>37998</v>
          </cell>
          <cell r="O293">
            <v>5.7</v>
          </cell>
        </row>
        <row r="294">
          <cell r="A294">
            <v>38000</v>
          </cell>
          <cell r="O294">
            <v>17</v>
          </cell>
        </row>
        <row r="295">
          <cell r="A295">
            <v>38002</v>
          </cell>
          <cell r="O295">
            <v>8.5</v>
          </cell>
        </row>
        <row r="296">
          <cell r="A296">
            <v>38005</v>
          </cell>
          <cell r="O296">
            <v>4.4000000000000004</v>
          </cell>
        </row>
        <row r="297">
          <cell r="A297">
            <v>38009</v>
          </cell>
          <cell r="O297">
            <v>10.1</v>
          </cell>
        </row>
        <row r="298">
          <cell r="A298">
            <v>38012</v>
          </cell>
          <cell r="O298">
            <v>12</v>
          </cell>
        </row>
        <row r="299">
          <cell r="A299">
            <v>38044</v>
          </cell>
          <cell r="J299">
            <v>10</v>
          </cell>
        </row>
        <row r="300">
          <cell r="A300">
            <v>38019</v>
          </cell>
          <cell r="O300">
            <v>8.4</v>
          </cell>
        </row>
        <row r="301">
          <cell r="A301">
            <v>38021</v>
          </cell>
          <cell r="O301">
            <v>8.4</v>
          </cell>
        </row>
        <row r="302">
          <cell r="A302">
            <v>38023</v>
          </cell>
          <cell r="O302">
            <v>6.7</v>
          </cell>
        </row>
        <row r="303">
          <cell r="A303">
            <v>38026</v>
          </cell>
          <cell r="O303">
            <v>6.2</v>
          </cell>
        </row>
        <row r="304">
          <cell r="A304">
            <v>38028</v>
          </cell>
          <cell r="O304">
            <v>23</v>
          </cell>
        </row>
        <row r="305">
          <cell r="A305">
            <v>38030</v>
          </cell>
          <cell r="O305">
            <v>9.8000000000000007</v>
          </cell>
        </row>
        <row r="306">
          <cell r="A306">
            <v>38033</v>
          </cell>
          <cell r="O306">
            <v>13</v>
          </cell>
        </row>
        <row r="307">
          <cell r="A307">
            <v>38035</v>
          </cell>
          <cell r="O307">
            <v>9.3000000000000007</v>
          </cell>
        </row>
        <row r="308">
          <cell r="A308">
            <v>38037</v>
          </cell>
          <cell r="O308">
            <v>7.5</v>
          </cell>
        </row>
        <row r="309">
          <cell r="A309">
            <v>38040</v>
          </cell>
          <cell r="O309">
            <v>18.600000000000001</v>
          </cell>
        </row>
        <row r="310">
          <cell r="A310">
            <v>38044</v>
          </cell>
          <cell r="O310">
            <v>2.2999999999999998</v>
          </cell>
        </row>
        <row r="311">
          <cell r="A311">
            <v>38040</v>
          </cell>
          <cell r="B311">
            <v>11</v>
          </cell>
          <cell r="C311">
            <v>1.1599999999999999</v>
          </cell>
          <cell r="D311">
            <v>2</v>
          </cell>
          <cell r="E311">
            <v>11</v>
          </cell>
          <cell r="F311">
            <v>8</v>
          </cell>
          <cell r="G311">
            <v>3.0209999999999999</v>
          </cell>
          <cell r="H311">
            <v>7.2</v>
          </cell>
          <cell r="I311">
            <v>53</v>
          </cell>
          <cell r="J311">
            <v>10</v>
          </cell>
          <cell r="K311">
            <v>3.6</v>
          </cell>
          <cell r="L311">
            <v>1.2</v>
          </cell>
          <cell r="M311">
            <v>19.899999999999999</v>
          </cell>
          <cell r="N311">
            <v>24.7</v>
          </cell>
          <cell r="P311">
            <v>64</v>
          </cell>
          <cell r="Q311">
            <v>0</v>
          </cell>
          <cell r="R311">
            <v>162</v>
          </cell>
          <cell r="S311">
            <v>0</v>
          </cell>
          <cell r="T311">
            <v>14</v>
          </cell>
          <cell r="U311" t="str">
            <v>Análisis realizado por LAI</v>
          </cell>
        </row>
        <row r="312">
          <cell r="A312">
            <v>38051</v>
          </cell>
          <cell r="O312">
            <v>12.6</v>
          </cell>
        </row>
        <row r="313">
          <cell r="A313">
            <v>38054</v>
          </cell>
          <cell r="O313">
            <v>15</v>
          </cell>
        </row>
        <row r="314">
          <cell r="A314">
            <v>38056</v>
          </cell>
          <cell r="O314">
            <v>15</v>
          </cell>
        </row>
        <row r="315">
          <cell r="A315">
            <v>38058</v>
          </cell>
          <cell r="O315">
            <v>13</v>
          </cell>
        </row>
        <row r="316">
          <cell r="A316">
            <v>38063</v>
          </cell>
          <cell r="O316">
            <v>17</v>
          </cell>
        </row>
        <row r="317">
          <cell r="A317">
            <v>38065</v>
          </cell>
          <cell r="O317">
            <v>19</v>
          </cell>
        </row>
        <row r="318">
          <cell r="A318">
            <v>38068</v>
          </cell>
          <cell r="O318">
            <v>39</v>
          </cell>
        </row>
        <row r="319">
          <cell r="A319">
            <v>38072</v>
          </cell>
          <cell r="O319">
            <v>17</v>
          </cell>
        </row>
        <row r="320">
          <cell r="A320">
            <v>38076</v>
          </cell>
          <cell r="O320">
            <v>20</v>
          </cell>
        </row>
        <row r="321">
          <cell r="A321">
            <v>38083</v>
          </cell>
          <cell r="J321">
            <v>10</v>
          </cell>
        </row>
        <row r="322">
          <cell r="A322">
            <v>38085</v>
          </cell>
          <cell r="O322">
            <v>7</v>
          </cell>
        </row>
        <row r="323">
          <cell r="A323">
            <v>38087</v>
          </cell>
          <cell r="O323">
            <v>15.9</v>
          </cell>
        </row>
        <row r="324">
          <cell r="A324">
            <v>38089</v>
          </cell>
          <cell r="J324">
            <v>100</v>
          </cell>
          <cell r="O324">
            <v>13.8</v>
          </cell>
        </row>
        <row r="325">
          <cell r="A325">
            <v>38091</v>
          </cell>
          <cell r="O325">
            <v>36.6</v>
          </cell>
        </row>
        <row r="326">
          <cell r="A326">
            <v>38093</v>
          </cell>
          <cell r="O326">
            <v>16.3</v>
          </cell>
        </row>
        <row r="327">
          <cell r="A327">
            <v>38094</v>
          </cell>
          <cell r="B327">
            <v>15</v>
          </cell>
          <cell r="C327">
            <v>0.13</v>
          </cell>
          <cell r="D327">
            <v>8.1</v>
          </cell>
          <cell r="E327">
            <v>15</v>
          </cell>
          <cell r="F327">
            <v>18</v>
          </cell>
          <cell r="G327">
            <v>2.0790000000000002</v>
          </cell>
          <cell r="H327">
            <v>7.5</v>
          </cell>
          <cell r="I327">
            <v>61</v>
          </cell>
          <cell r="J327">
            <v>10</v>
          </cell>
          <cell r="K327">
            <v>4.2</v>
          </cell>
          <cell r="L327">
            <v>1</v>
          </cell>
          <cell r="M327">
            <v>49.8</v>
          </cell>
          <cell r="N327">
            <v>55</v>
          </cell>
          <cell r="P327">
            <v>65</v>
          </cell>
          <cell r="Q327">
            <v>0</v>
          </cell>
          <cell r="R327">
            <v>235</v>
          </cell>
          <cell r="S327">
            <v>0</v>
          </cell>
          <cell r="T327">
            <v>13</v>
          </cell>
          <cell r="U327" t="str">
            <v>Análisis realizado por LAI</v>
          </cell>
        </row>
        <row r="328">
          <cell r="A328">
            <v>38095</v>
          </cell>
          <cell r="O328">
            <v>6.7</v>
          </cell>
        </row>
        <row r="329">
          <cell r="A329">
            <v>38098</v>
          </cell>
          <cell r="O329">
            <v>26.8</v>
          </cell>
        </row>
        <row r="330">
          <cell r="A330">
            <v>38103</v>
          </cell>
          <cell r="O330">
            <v>12.7</v>
          </cell>
        </row>
        <row r="331">
          <cell r="A331">
            <v>38106</v>
          </cell>
          <cell r="O331">
            <v>15.2</v>
          </cell>
        </row>
        <row r="332">
          <cell r="A332">
            <v>38107</v>
          </cell>
          <cell r="O332">
            <v>19</v>
          </cell>
        </row>
        <row r="333">
          <cell r="A333">
            <v>38110</v>
          </cell>
          <cell r="O333">
            <v>27.9</v>
          </cell>
        </row>
        <row r="334">
          <cell r="A334">
            <v>38111</v>
          </cell>
          <cell r="J334">
            <v>100</v>
          </cell>
        </row>
        <row r="335">
          <cell r="A335">
            <v>38112</v>
          </cell>
          <cell r="O335">
            <v>19.5</v>
          </cell>
        </row>
        <row r="336">
          <cell r="A336">
            <v>38114</v>
          </cell>
          <cell r="F336">
            <v>14</v>
          </cell>
          <cell r="O336">
            <v>11.4</v>
          </cell>
          <cell r="T336">
            <v>14</v>
          </cell>
        </row>
        <row r="337">
          <cell r="A337">
            <v>38117</v>
          </cell>
          <cell r="O337">
            <v>12.4</v>
          </cell>
        </row>
        <row r="338">
          <cell r="A338">
            <v>38119</v>
          </cell>
          <cell r="O338">
            <v>10.6</v>
          </cell>
        </row>
        <row r="339">
          <cell r="A339">
            <v>38121</v>
          </cell>
          <cell r="O339">
            <v>12.2</v>
          </cell>
        </row>
        <row r="340">
          <cell r="A340">
            <v>38124</v>
          </cell>
          <cell r="O340">
            <v>13.7</v>
          </cell>
        </row>
        <row r="341">
          <cell r="A341">
            <v>38126</v>
          </cell>
          <cell r="O341">
            <v>39.200000000000003</v>
          </cell>
        </row>
        <row r="342">
          <cell r="A342">
            <v>38127</v>
          </cell>
          <cell r="B342">
            <v>15</v>
          </cell>
          <cell r="C342">
            <v>0.2</v>
          </cell>
          <cell r="D342">
            <v>3</v>
          </cell>
          <cell r="E342">
            <v>14</v>
          </cell>
          <cell r="F342">
            <v>4</v>
          </cell>
          <cell r="H342">
            <v>7.15</v>
          </cell>
          <cell r="I342">
            <v>61</v>
          </cell>
          <cell r="J342">
            <v>10</v>
          </cell>
          <cell r="O342">
            <v>82</v>
          </cell>
          <cell r="P342">
            <v>120</v>
          </cell>
          <cell r="Q342">
            <v>0</v>
          </cell>
          <cell r="R342">
            <v>147</v>
          </cell>
          <cell r="S342">
            <v>0</v>
          </cell>
          <cell r="T342">
            <v>10</v>
          </cell>
        </row>
        <row r="343">
          <cell r="A343">
            <v>38128</v>
          </cell>
          <cell r="O343">
            <v>43</v>
          </cell>
        </row>
        <row r="344">
          <cell r="A344">
            <v>38135</v>
          </cell>
          <cell r="O344">
            <v>45.3</v>
          </cell>
        </row>
        <row r="345">
          <cell r="A345">
            <v>38140</v>
          </cell>
          <cell r="O345">
            <v>31.5</v>
          </cell>
        </row>
        <row r="346">
          <cell r="A346">
            <v>38145</v>
          </cell>
          <cell r="O346">
            <v>24</v>
          </cell>
        </row>
        <row r="347">
          <cell r="A347">
            <v>38146</v>
          </cell>
          <cell r="O347">
            <v>17</v>
          </cell>
        </row>
        <row r="348">
          <cell r="A348">
            <v>38147</v>
          </cell>
          <cell r="O348">
            <v>14.19</v>
          </cell>
        </row>
        <row r="349">
          <cell r="A349">
            <v>38149</v>
          </cell>
          <cell r="O349">
            <v>33.700000000000003</v>
          </cell>
        </row>
        <row r="350">
          <cell r="A350">
            <v>38152</v>
          </cell>
          <cell r="O350">
            <v>25.91</v>
          </cell>
        </row>
        <row r="351">
          <cell r="A351">
            <v>38153</v>
          </cell>
          <cell r="F351">
            <v>10</v>
          </cell>
          <cell r="O351">
            <v>18</v>
          </cell>
          <cell r="U351" t="str">
            <v>BAKER</v>
          </cell>
        </row>
        <row r="352">
          <cell r="A352">
            <v>38155</v>
          </cell>
          <cell r="F352">
            <v>8</v>
          </cell>
          <cell r="O352">
            <v>15</v>
          </cell>
          <cell r="U352" t="str">
            <v>BAKER</v>
          </cell>
        </row>
        <row r="353">
          <cell r="A353">
            <v>38156</v>
          </cell>
          <cell r="O353">
            <v>21.19</v>
          </cell>
        </row>
        <row r="354">
          <cell r="A354">
            <v>38159</v>
          </cell>
          <cell r="O354">
            <v>31.92</v>
          </cell>
        </row>
        <row r="355">
          <cell r="A355">
            <v>38160</v>
          </cell>
          <cell r="O355">
            <v>16</v>
          </cell>
          <cell r="U355" t="str">
            <v>BAKER</v>
          </cell>
        </row>
        <row r="356">
          <cell r="A356">
            <v>38161</v>
          </cell>
          <cell r="F356">
            <v>10</v>
          </cell>
          <cell r="U356" t="str">
            <v>BAKER</v>
          </cell>
        </row>
        <row r="357">
          <cell r="A357">
            <v>38162</v>
          </cell>
          <cell r="O357">
            <v>17.5</v>
          </cell>
          <cell r="U357" t="str">
            <v>BAKER</v>
          </cell>
        </row>
        <row r="358">
          <cell r="A358">
            <v>38163</v>
          </cell>
          <cell r="F358">
            <v>10</v>
          </cell>
          <cell r="O358">
            <v>25.7</v>
          </cell>
          <cell r="U358" t="str">
            <v>BAKER</v>
          </cell>
        </row>
        <row r="359">
          <cell r="A359">
            <v>38168</v>
          </cell>
          <cell r="O359">
            <v>9.18</v>
          </cell>
        </row>
        <row r="360">
          <cell r="A360">
            <v>38170</v>
          </cell>
          <cell r="O360">
            <v>32.700000000000003</v>
          </cell>
        </row>
        <row r="361">
          <cell r="A361">
            <v>38172</v>
          </cell>
          <cell r="O361">
            <v>25</v>
          </cell>
        </row>
        <row r="362">
          <cell r="A362">
            <v>38173</v>
          </cell>
          <cell r="O362">
            <v>22</v>
          </cell>
        </row>
        <row r="363">
          <cell r="A363">
            <v>38175</v>
          </cell>
          <cell r="O363">
            <v>98.6</v>
          </cell>
        </row>
        <row r="364">
          <cell r="A364">
            <v>38176</v>
          </cell>
          <cell r="O364">
            <v>48</v>
          </cell>
        </row>
        <row r="365">
          <cell r="A365">
            <v>38182</v>
          </cell>
          <cell r="O365">
            <v>25.7</v>
          </cell>
        </row>
        <row r="366">
          <cell r="A366">
            <v>38184</v>
          </cell>
          <cell r="O366">
            <v>21.46</v>
          </cell>
        </row>
        <row r="367">
          <cell r="A367">
            <v>38187</v>
          </cell>
          <cell r="O367">
            <v>19.920000000000002</v>
          </cell>
        </row>
        <row r="368">
          <cell r="A368">
            <v>38189</v>
          </cell>
          <cell r="O368">
            <v>18.52</v>
          </cell>
        </row>
        <row r="369">
          <cell r="A369">
            <v>38194</v>
          </cell>
          <cell r="O369">
            <v>35.78</v>
          </cell>
        </row>
        <row r="370">
          <cell r="A370">
            <v>38196</v>
          </cell>
          <cell r="O370">
            <v>25.24</v>
          </cell>
          <cell r="U370" t="str">
            <v xml:space="preserve">Se extrae otra Muestra con 22 ppm </v>
          </cell>
        </row>
        <row r="371">
          <cell r="A371">
            <v>38198</v>
          </cell>
          <cell r="O371">
            <v>12.4</v>
          </cell>
        </row>
        <row r="372">
          <cell r="A372">
            <v>38201</v>
          </cell>
          <cell r="O372">
            <v>34.700000000000003</v>
          </cell>
        </row>
        <row r="373">
          <cell r="A373">
            <v>38203</v>
          </cell>
          <cell r="O373">
            <v>18.68</v>
          </cell>
        </row>
        <row r="374">
          <cell r="A374">
            <v>38205</v>
          </cell>
          <cell r="O374">
            <v>19.75</v>
          </cell>
        </row>
        <row r="375">
          <cell r="A375">
            <v>38208</v>
          </cell>
          <cell r="O375">
            <v>10.9</v>
          </cell>
        </row>
        <row r="376">
          <cell r="A376">
            <v>38210</v>
          </cell>
          <cell r="O376">
            <v>30.9</v>
          </cell>
        </row>
        <row r="377">
          <cell r="A377">
            <v>38212</v>
          </cell>
          <cell r="O377">
            <v>44.1</v>
          </cell>
          <cell r="U377" t="str">
            <v xml:space="preserve">Se extrae otra Muestra con 15 ppm </v>
          </cell>
        </row>
        <row r="378">
          <cell r="A378">
            <v>38216</v>
          </cell>
          <cell r="O378">
            <v>92</v>
          </cell>
        </row>
        <row r="379">
          <cell r="A379">
            <v>38217</v>
          </cell>
          <cell r="O379">
            <v>20</v>
          </cell>
        </row>
        <row r="380">
          <cell r="A380">
            <v>38218</v>
          </cell>
          <cell r="B380">
            <v>12</v>
          </cell>
          <cell r="C380">
            <v>0.8</v>
          </cell>
          <cell r="D380">
            <v>1</v>
          </cell>
          <cell r="E380">
            <v>7</v>
          </cell>
          <cell r="F380">
            <v>6</v>
          </cell>
          <cell r="G380">
            <v>2.1739000000000002</v>
          </cell>
          <cell r="H380">
            <v>7.3</v>
          </cell>
          <cell r="I380">
            <v>62</v>
          </cell>
          <cell r="J380">
            <v>10</v>
          </cell>
          <cell r="K380">
            <v>3.7</v>
          </cell>
          <cell r="L380">
            <v>1.3</v>
          </cell>
          <cell r="M380">
            <v>51</v>
          </cell>
          <cell r="N380">
            <v>56</v>
          </cell>
          <cell r="O380">
            <v>18</v>
          </cell>
          <cell r="P380">
            <v>64</v>
          </cell>
          <cell r="Q380">
            <v>0</v>
          </cell>
          <cell r="R380">
            <v>146</v>
          </cell>
          <cell r="S380">
            <v>0</v>
          </cell>
          <cell r="T380">
            <v>20</v>
          </cell>
        </row>
        <row r="381">
          <cell r="A381">
            <v>38219</v>
          </cell>
          <cell r="O381">
            <v>24.6</v>
          </cell>
        </row>
        <row r="382">
          <cell r="A382">
            <v>38222</v>
          </cell>
          <cell r="O382">
            <v>35</v>
          </cell>
        </row>
        <row r="383">
          <cell r="A383">
            <v>38224</v>
          </cell>
          <cell r="O383">
            <v>37</v>
          </cell>
        </row>
        <row r="384">
          <cell r="A384">
            <v>38226</v>
          </cell>
          <cell r="O384">
            <v>6.6</v>
          </cell>
        </row>
        <row r="385">
          <cell r="A385">
            <v>38229</v>
          </cell>
          <cell r="O385">
            <v>17</v>
          </cell>
        </row>
        <row r="386">
          <cell r="A386">
            <v>38231</v>
          </cell>
          <cell r="O386">
            <v>23</v>
          </cell>
          <cell r="U386" t="str">
            <v>Lab. C.D. 23 ppm H.C.</v>
          </cell>
        </row>
        <row r="387">
          <cell r="A387">
            <v>38233</v>
          </cell>
          <cell r="O387">
            <v>5</v>
          </cell>
        </row>
        <row r="388">
          <cell r="A388">
            <v>38236</v>
          </cell>
          <cell r="O388">
            <v>21</v>
          </cell>
        </row>
        <row r="389">
          <cell r="A389">
            <v>38238</v>
          </cell>
          <cell r="O389">
            <v>34</v>
          </cell>
        </row>
        <row r="390">
          <cell r="A390">
            <v>38240</v>
          </cell>
          <cell r="O390">
            <v>54</v>
          </cell>
        </row>
        <row r="391">
          <cell r="A391">
            <v>38243</v>
          </cell>
          <cell r="O391">
            <v>20</v>
          </cell>
        </row>
        <row r="392">
          <cell r="A392">
            <v>38245</v>
          </cell>
          <cell r="O392">
            <v>27</v>
          </cell>
          <cell r="U392" t="str">
            <v>Lab. C.D. 19 ppm H.C.</v>
          </cell>
        </row>
        <row r="393">
          <cell r="A393">
            <v>38247</v>
          </cell>
          <cell r="O393">
            <v>10</v>
          </cell>
          <cell r="U393" t="str">
            <v>Lab. C.D. 6 ppm H.C.</v>
          </cell>
        </row>
        <row r="394">
          <cell r="A394">
            <v>38252</v>
          </cell>
          <cell r="O394">
            <v>35</v>
          </cell>
        </row>
        <row r="395">
          <cell r="A395">
            <v>38257</v>
          </cell>
          <cell r="O395">
            <v>8</v>
          </cell>
        </row>
        <row r="396">
          <cell r="A396">
            <v>38253</v>
          </cell>
          <cell r="O396">
            <v>10</v>
          </cell>
        </row>
        <row r="397">
          <cell r="A397">
            <v>38259</v>
          </cell>
          <cell r="O397">
            <v>46</v>
          </cell>
        </row>
        <row r="398">
          <cell r="A398">
            <v>38261</v>
          </cell>
          <cell r="F398">
            <v>700</v>
          </cell>
          <cell r="I398">
            <v>54</v>
          </cell>
          <cell r="J398">
            <v>10</v>
          </cell>
        </row>
        <row r="399">
          <cell r="A399">
            <v>38264</v>
          </cell>
          <cell r="O399">
            <v>11</v>
          </cell>
        </row>
        <row r="400">
          <cell r="A400">
            <v>38266</v>
          </cell>
          <cell r="O400">
            <v>16</v>
          </cell>
        </row>
        <row r="401">
          <cell r="A401">
            <v>38267</v>
          </cell>
          <cell r="D401">
            <v>3</v>
          </cell>
          <cell r="E401">
            <v>4</v>
          </cell>
          <cell r="F401">
            <v>16</v>
          </cell>
          <cell r="H401">
            <v>7.3</v>
          </cell>
          <cell r="I401">
            <v>54</v>
          </cell>
          <cell r="J401">
            <v>10000</v>
          </cell>
          <cell r="K401">
            <v>6</v>
          </cell>
          <cell r="L401">
            <v>1.6</v>
          </cell>
          <cell r="M401">
            <v>60</v>
          </cell>
          <cell r="N401">
            <v>67.599999999999994</v>
          </cell>
          <cell r="O401">
            <v>64</v>
          </cell>
          <cell r="T401">
            <v>14</v>
          </cell>
        </row>
        <row r="402">
          <cell r="A402">
            <v>38268</v>
          </cell>
          <cell r="O402">
            <v>6</v>
          </cell>
        </row>
        <row r="403">
          <cell r="A403">
            <v>38272</v>
          </cell>
          <cell r="O403">
            <v>45</v>
          </cell>
        </row>
        <row r="404">
          <cell r="A404">
            <v>38273</v>
          </cell>
          <cell r="O404">
            <v>13</v>
          </cell>
        </row>
        <row r="405">
          <cell r="A405">
            <v>38275</v>
          </cell>
          <cell r="O405">
            <v>35</v>
          </cell>
        </row>
        <row r="406">
          <cell r="A406">
            <v>38278</v>
          </cell>
          <cell r="O406">
            <v>13</v>
          </cell>
          <cell r="U406" t="str">
            <v>25ppm en lab. C.D.</v>
          </cell>
        </row>
        <row r="407">
          <cell r="A407">
            <v>38280</v>
          </cell>
          <cell r="J407">
            <v>100</v>
          </cell>
          <cell r="O407">
            <v>3</v>
          </cell>
        </row>
        <row r="408">
          <cell r="A408">
            <v>38285</v>
          </cell>
          <cell r="O408">
            <v>16</v>
          </cell>
          <cell r="U408" t="str">
            <v xml:space="preserve">Otra muestra con 18ppm </v>
          </cell>
        </row>
        <row r="409">
          <cell r="A409">
            <v>38286</v>
          </cell>
          <cell r="O409">
            <v>51</v>
          </cell>
        </row>
        <row r="410">
          <cell r="A410">
            <v>38287</v>
          </cell>
          <cell r="O410">
            <v>12</v>
          </cell>
        </row>
        <row r="411">
          <cell r="A411">
            <v>38288</v>
          </cell>
          <cell r="O411">
            <v>248</v>
          </cell>
        </row>
        <row r="412">
          <cell r="A412">
            <v>38289</v>
          </cell>
          <cell r="O412">
            <v>13</v>
          </cell>
        </row>
        <row r="413">
          <cell r="A413">
            <v>38292</v>
          </cell>
          <cell r="O413">
            <v>20</v>
          </cell>
          <cell r="U413" t="str">
            <v>20ppm en lab. C.D.</v>
          </cell>
        </row>
        <row r="414">
          <cell r="A414">
            <v>38293</v>
          </cell>
          <cell r="O414">
            <v>18</v>
          </cell>
        </row>
        <row r="415">
          <cell r="A415">
            <v>38294</v>
          </cell>
          <cell r="O415">
            <v>20</v>
          </cell>
        </row>
        <row r="416">
          <cell r="A416">
            <v>38295</v>
          </cell>
          <cell r="O416">
            <v>67</v>
          </cell>
        </row>
        <row r="417">
          <cell r="A417">
            <v>38301</v>
          </cell>
          <cell r="D417">
            <v>3</v>
          </cell>
          <cell r="E417">
            <v>8</v>
          </cell>
          <cell r="F417">
            <v>12</v>
          </cell>
          <cell r="H417">
            <v>7.34</v>
          </cell>
          <cell r="I417">
            <v>58</v>
          </cell>
          <cell r="J417">
            <v>10</v>
          </cell>
          <cell r="K417">
            <v>17.7</v>
          </cell>
          <cell r="L417">
            <v>0.2</v>
          </cell>
          <cell r="M417">
            <v>39.6</v>
          </cell>
          <cell r="N417">
            <v>57.5</v>
          </cell>
          <cell r="O417">
            <v>57</v>
          </cell>
        </row>
        <row r="418">
          <cell r="A418">
            <v>38302</v>
          </cell>
          <cell r="O418">
            <v>16</v>
          </cell>
        </row>
        <row r="419">
          <cell r="A419">
            <v>38303</v>
          </cell>
          <cell r="O419">
            <v>68</v>
          </cell>
          <cell r="U419" t="str">
            <v>70ppm en lab. C.D.</v>
          </cell>
        </row>
        <row r="420">
          <cell r="A420">
            <v>38306</v>
          </cell>
          <cell r="O420">
            <v>73</v>
          </cell>
          <cell r="U420" t="str">
            <v>83ppm en lab. C.D.</v>
          </cell>
        </row>
        <row r="421">
          <cell r="A421">
            <v>38307</v>
          </cell>
          <cell r="O421">
            <v>28</v>
          </cell>
        </row>
        <row r="422">
          <cell r="A422">
            <v>38308</v>
          </cell>
          <cell r="O422">
            <v>10</v>
          </cell>
          <cell r="U422" t="str">
            <v>21ppm en lab. C.D.</v>
          </cell>
        </row>
        <row r="423">
          <cell r="A423">
            <v>38313</v>
          </cell>
          <cell r="O423">
            <v>28</v>
          </cell>
        </row>
        <row r="424">
          <cell r="A424">
            <v>38314</v>
          </cell>
          <cell r="O424">
            <v>15</v>
          </cell>
        </row>
        <row r="425">
          <cell r="A425">
            <v>38315</v>
          </cell>
          <cell r="O425">
            <v>12</v>
          </cell>
          <cell r="U425" t="str">
            <v>16.2ppm en lab. C.D.</v>
          </cell>
        </row>
        <row r="426">
          <cell r="A426">
            <v>38316</v>
          </cell>
          <cell r="O426">
            <v>25</v>
          </cell>
        </row>
        <row r="427">
          <cell r="A427">
            <v>38317</v>
          </cell>
          <cell r="O427">
            <v>82</v>
          </cell>
        </row>
        <row r="428">
          <cell r="A428">
            <v>38324</v>
          </cell>
          <cell r="O428">
            <v>13</v>
          </cell>
        </row>
        <row r="429">
          <cell r="A429">
            <v>38327</v>
          </cell>
          <cell r="O429">
            <v>15</v>
          </cell>
        </row>
        <row r="430">
          <cell r="A430">
            <v>38329</v>
          </cell>
          <cell r="O430">
            <v>12</v>
          </cell>
        </row>
        <row r="431">
          <cell r="A431">
            <v>38331</v>
          </cell>
          <cell r="D431">
            <v>1</v>
          </cell>
          <cell r="E431">
            <v>8</v>
          </cell>
          <cell r="F431">
            <v>18</v>
          </cell>
          <cell r="H431">
            <v>7.75</v>
          </cell>
          <cell r="I431">
            <v>58</v>
          </cell>
          <cell r="J431">
            <v>100</v>
          </cell>
          <cell r="K431">
            <v>6.8</v>
          </cell>
          <cell r="L431">
            <v>2.4</v>
          </cell>
          <cell r="M431">
            <v>24.8</v>
          </cell>
          <cell r="N431">
            <v>34</v>
          </cell>
          <cell r="O431">
            <v>18</v>
          </cell>
        </row>
        <row r="432">
          <cell r="A432">
            <v>38338</v>
          </cell>
          <cell r="O432">
            <v>66</v>
          </cell>
          <cell r="U432" t="str">
            <v>65.8ppm en lab. C.D.</v>
          </cell>
        </row>
        <row r="433">
          <cell r="A433">
            <v>38341</v>
          </cell>
          <cell r="O433">
            <v>21</v>
          </cell>
          <cell r="U433" t="str">
            <v>21.8ppm en lab. C.D.</v>
          </cell>
        </row>
        <row r="434">
          <cell r="A434">
            <v>38343</v>
          </cell>
          <cell r="O434">
            <v>25</v>
          </cell>
          <cell r="U434" t="str">
            <v>24.6ppm en lab. C.D.</v>
          </cell>
        </row>
        <row r="435">
          <cell r="A435">
            <v>38350</v>
          </cell>
          <cell r="O435">
            <v>31</v>
          </cell>
          <cell r="U435" t="str">
            <v>30.5ppm en lab. C.D.</v>
          </cell>
        </row>
        <row r="436">
          <cell r="A436">
            <v>38357</v>
          </cell>
          <cell r="O436">
            <v>34</v>
          </cell>
        </row>
        <row r="437">
          <cell r="A437">
            <v>38359</v>
          </cell>
          <cell r="O437">
            <v>32.229999999999997</v>
          </cell>
        </row>
        <row r="438">
          <cell r="A438">
            <v>38362</v>
          </cell>
          <cell r="O438">
            <v>9</v>
          </cell>
          <cell r="U438" t="str">
            <v>92.78ppm en lab. C.D.</v>
          </cell>
        </row>
        <row r="439">
          <cell r="A439">
            <v>38363</v>
          </cell>
          <cell r="O439">
            <v>18</v>
          </cell>
        </row>
        <row r="440">
          <cell r="A440">
            <v>38364</v>
          </cell>
          <cell r="O440">
            <v>25</v>
          </cell>
          <cell r="U440" t="str">
            <v>transferencia resero 29ppm oil</v>
          </cell>
        </row>
        <row r="441">
          <cell r="A441">
            <v>38365</v>
          </cell>
          <cell r="O441">
            <v>23</v>
          </cell>
        </row>
        <row r="442">
          <cell r="A442">
            <v>38366</v>
          </cell>
          <cell r="O442">
            <v>44.98</v>
          </cell>
        </row>
        <row r="443">
          <cell r="A443">
            <v>38369</v>
          </cell>
          <cell r="O443">
            <v>27</v>
          </cell>
        </row>
        <row r="444">
          <cell r="A444">
            <v>38370</v>
          </cell>
          <cell r="O444">
            <v>33</v>
          </cell>
        </row>
        <row r="445">
          <cell r="A445">
            <v>38371</v>
          </cell>
          <cell r="O445">
            <v>29</v>
          </cell>
          <cell r="U445" t="str">
            <v>18.7ppm en lab. C.D.</v>
          </cell>
        </row>
        <row r="446">
          <cell r="A446">
            <v>38372</v>
          </cell>
          <cell r="O446">
            <v>24</v>
          </cell>
        </row>
        <row r="447">
          <cell r="A447">
            <v>38373</v>
          </cell>
          <cell r="O447">
            <v>27</v>
          </cell>
          <cell r="U447" t="str">
            <v>23.6ppm en lab. C.D.</v>
          </cell>
        </row>
        <row r="448">
          <cell r="A448">
            <v>38376</v>
          </cell>
          <cell r="B448">
            <v>16</v>
          </cell>
          <cell r="C448">
            <v>0.1</v>
          </cell>
          <cell r="D448">
            <v>2</v>
          </cell>
          <cell r="E448">
            <v>6</v>
          </cell>
          <cell r="F448">
            <v>2</v>
          </cell>
          <cell r="G448">
            <v>2.8010999999999999</v>
          </cell>
          <cell r="H448">
            <v>8.36</v>
          </cell>
          <cell r="I448">
            <v>57</v>
          </cell>
          <cell r="J448">
            <v>10000</v>
          </cell>
          <cell r="K448">
            <v>3</v>
          </cell>
          <cell r="L448">
            <v>0.8</v>
          </cell>
          <cell r="M448">
            <v>24.8</v>
          </cell>
          <cell r="N448">
            <v>28.6</v>
          </cell>
          <cell r="O448">
            <v>18</v>
          </cell>
          <cell r="P448">
            <v>56</v>
          </cell>
          <cell r="Q448">
            <v>11.52</v>
          </cell>
          <cell r="R448">
            <v>109</v>
          </cell>
          <cell r="S448" t="str">
            <v>*</v>
          </cell>
          <cell r="T448" t="str">
            <v>*</v>
          </cell>
          <cell r="U448" t="str">
            <v>48.6ppm en lab. C.D.</v>
          </cell>
        </row>
        <row r="449">
          <cell r="A449">
            <v>38377</v>
          </cell>
          <cell r="O449">
            <v>17</v>
          </cell>
        </row>
        <row r="450">
          <cell r="A450">
            <v>38378</v>
          </cell>
          <cell r="O450">
            <v>29</v>
          </cell>
          <cell r="U450" t="str">
            <v>5.0ppm en lab. C.D.</v>
          </cell>
        </row>
        <row r="451">
          <cell r="A451">
            <v>38379</v>
          </cell>
          <cell r="O451">
            <v>19</v>
          </cell>
        </row>
        <row r="452">
          <cell r="A452">
            <v>38380</v>
          </cell>
          <cell r="O452">
            <v>15</v>
          </cell>
        </row>
        <row r="453">
          <cell r="A453">
            <v>38383</v>
          </cell>
          <cell r="O453">
            <v>2</v>
          </cell>
          <cell r="U453" t="str">
            <v>1.76ppm en lab. C.D.</v>
          </cell>
        </row>
        <row r="454">
          <cell r="A454">
            <v>38384</v>
          </cell>
          <cell r="O454">
            <v>9</v>
          </cell>
        </row>
        <row r="455">
          <cell r="A455">
            <v>38384</v>
          </cell>
          <cell r="O455">
            <v>5</v>
          </cell>
        </row>
        <row r="456">
          <cell r="A456">
            <v>38385</v>
          </cell>
          <cell r="O456">
            <v>2</v>
          </cell>
          <cell r="U456" t="str">
            <v>3.8ppm en lab. C.D.</v>
          </cell>
        </row>
        <row r="457">
          <cell r="A457">
            <v>38386</v>
          </cell>
          <cell r="O457">
            <v>6</v>
          </cell>
        </row>
        <row r="458">
          <cell r="A458">
            <v>38386</v>
          </cell>
          <cell r="O458">
            <v>2</v>
          </cell>
        </row>
        <row r="459">
          <cell r="A459">
            <v>38387</v>
          </cell>
          <cell r="O459">
            <v>6</v>
          </cell>
        </row>
        <row r="460">
          <cell r="A460">
            <v>38390</v>
          </cell>
          <cell r="O460">
            <v>12.3</v>
          </cell>
        </row>
        <row r="461">
          <cell r="A461">
            <v>38392</v>
          </cell>
          <cell r="O461">
            <v>12.6</v>
          </cell>
        </row>
        <row r="462">
          <cell r="A462">
            <v>38394</v>
          </cell>
          <cell r="O462">
            <v>3.5</v>
          </cell>
        </row>
        <row r="463">
          <cell r="A463">
            <v>38397</v>
          </cell>
          <cell r="O463">
            <v>4.3</v>
          </cell>
        </row>
        <row r="464">
          <cell r="A464">
            <v>38399</v>
          </cell>
          <cell r="O464">
            <v>25</v>
          </cell>
        </row>
        <row r="465">
          <cell r="A465">
            <v>38401</v>
          </cell>
          <cell r="B465">
            <v>9</v>
          </cell>
          <cell r="C465">
            <v>0.2</v>
          </cell>
          <cell r="D465">
            <v>0.4</v>
          </cell>
          <cell r="E465">
            <v>7</v>
          </cell>
          <cell r="F465">
            <v>40</v>
          </cell>
          <cell r="G465">
            <v>2.8248000000000002</v>
          </cell>
          <cell r="H465">
            <v>8.1</v>
          </cell>
          <cell r="I465">
            <v>62</v>
          </cell>
          <cell r="J465">
            <v>10</v>
          </cell>
          <cell r="K465">
            <v>6.4</v>
          </cell>
          <cell r="L465">
            <v>0.8</v>
          </cell>
          <cell r="M465">
            <v>25.4</v>
          </cell>
          <cell r="N465">
            <v>32.6</v>
          </cell>
          <cell r="O465">
            <v>24</v>
          </cell>
          <cell r="P465">
            <v>112</v>
          </cell>
          <cell r="Q465">
            <v>0</v>
          </cell>
          <cell r="R465">
            <v>139</v>
          </cell>
          <cell r="S465" t="str">
            <v>*</v>
          </cell>
          <cell r="T465" t="str">
            <v>*</v>
          </cell>
        </row>
        <row r="466">
          <cell r="A466">
            <v>38404</v>
          </cell>
          <cell r="O466">
            <v>5.67</v>
          </cell>
        </row>
        <row r="467">
          <cell r="A467">
            <v>38406</v>
          </cell>
          <cell r="O467">
            <v>10.41</v>
          </cell>
        </row>
        <row r="468">
          <cell r="A468">
            <v>38411</v>
          </cell>
          <cell r="O468">
            <v>25.46</v>
          </cell>
        </row>
        <row r="469">
          <cell r="A469">
            <v>38413</v>
          </cell>
          <cell r="O469">
            <v>22</v>
          </cell>
        </row>
        <row r="470">
          <cell r="A470">
            <v>38414</v>
          </cell>
          <cell r="B470">
            <v>18</v>
          </cell>
          <cell r="C470">
            <v>0.25</v>
          </cell>
          <cell r="D470">
            <v>2</v>
          </cell>
          <cell r="E470">
            <v>4</v>
          </cell>
          <cell r="F470">
            <v>60</v>
          </cell>
          <cell r="G470">
            <v>2.7770000000000001</v>
          </cell>
          <cell r="H470">
            <v>7.74</v>
          </cell>
          <cell r="I470">
            <v>60</v>
          </cell>
          <cell r="J470">
            <v>10</v>
          </cell>
          <cell r="K470">
            <v>4.5</v>
          </cell>
          <cell r="L470">
            <v>1.3</v>
          </cell>
          <cell r="M470">
            <v>44</v>
          </cell>
          <cell r="N470">
            <v>49.8</v>
          </cell>
          <cell r="O470">
            <v>43</v>
          </cell>
          <cell r="P470">
            <v>96</v>
          </cell>
          <cell r="Q470">
            <v>0</v>
          </cell>
          <cell r="R470">
            <v>144</v>
          </cell>
          <cell r="S470" t="str">
            <v>*</v>
          </cell>
          <cell r="T470" t="str">
            <v>*</v>
          </cell>
        </row>
        <row r="471">
          <cell r="A471">
            <v>38415</v>
          </cell>
          <cell r="O471">
            <v>33.700000000000003</v>
          </cell>
        </row>
        <row r="472">
          <cell r="A472">
            <v>38418</v>
          </cell>
          <cell r="O472">
            <v>24.5</v>
          </cell>
        </row>
        <row r="473">
          <cell r="A473">
            <v>38420</v>
          </cell>
          <cell r="O473">
            <v>6.1</v>
          </cell>
        </row>
        <row r="474">
          <cell r="A474">
            <v>38425</v>
          </cell>
          <cell r="O474">
            <v>21.81</v>
          </cell>
        </row>
        <row r="475">
          <cell r="A475">
            <v>38427</v>
          </cell>
          <cell r="O475">
            <v>75.739999999999995</v>
          </cell>
        </row>
        <row r="476">
          <cell r="A476">
            <v>38429</v>
          </cell>
          <cell r="O476">
            <v>5.07</v>
          </cell>
        </row>
        <row r="477">
          <cell r="A477">
            <v>38432</v>
          </cell>
          <cell r="O477">
            <v>9.25</v>
          </cell>
        </row>
        <row r="478">
          <cell r="A478">
            <v>38434</v>
          </cell>
          <cell r="O478">
            <v>21.54</v>
          </cell>
        </row>
        <row r="479">
          <cell r="A479">
            <v>38439</v>
          </cell>
          <cell r="F479">
            <v>20</v>
          </cell>
          <cell r="O479">
            <v>168</v>
          </cell>
        </row>
        <row r="480">
          <cell r="A480">
            <v>38447</v>
          </cell>
          <cell r="O480">
            <v>12.4</v>
          </cell>
        </row>
        <row r="481">
          <cell r="A481">
            <v>38450</v>
          </cell>
          <cell r="O481">
            <v>11.7</v>
          </cell>
        </row>
        <row r="482">
          <cell r="A482">
            <v>38453</v>
          </cell>
          <cell r="O482">
            <v>6.6</v>
          </cell>
        </row>
        <row r="483">
          <cell r="A483">
            <v>38455</v>
          </cell>
          <cell r="O483">
            <v>15.6</v>
          </cell>
        </row>
        <row r="484">
          <cell r="A484">
            <v>38456</v>
          </cell>
          <cell r="B484">
            <v>12</v>
          </cell>
          <cell r="C484">
            <v>0.36</v>
          </cell>
          <cell r="D484">
            <v>3</v>
          </cell>
          <cell r="E484">
            <v>6</v>
          </cell>
          <cell r="F484">
            <v>30</v>
          </cell>
          <cell r="G484">
            <v>2.6579999999999999</v>
          </cell>
          <cell r="H484">
            <v>7.68</v>
          </cell>
          <cell r="I484">
            <v>56</v>
          </cell>
          <cell r="J484">
            <v>100</v>
          </cell>
          <cell r="K484">
            <v>2.4</v>
          </cell>
          <cell r="L484">
            <v>0.3</v>
          </cell>
          <cell r="M484">
            <v>12.4</v>
          </cell>
          <cell r="N484">
            <v>15.1</v>
          </cell>
          <cell r="O484">
            <v>15</v>
          </cell>
          <cell r="P484">
            <v>102</v>
          </cell>
          <cell r="Q484">
            <v>0</v>
          </cell>
          <cell r="R484">
            <v>154</v>
          </cell>
          <cell r="S484" t="str">
            <v>*</v>
          </cell>
          <cell r="T484" t="str">
            <v>*</v>
          </cell>
        </row>
        <row r="485">
          <cell r="A485">
            <v>38460</v>
          </cell>
          <cell r="O485">
            <v>13.53</v>
          </cell>
        </row>
        <row r="486">
          <cell r="A486">
            <v>38461</v>
          </cell>
          <cell r="O486">
            <v>17.239999999999998</v>
          </cell>
        </row>
        <row r="487">
          <cell r="A487">
            <v>38462</v>
          </cell>
          <cell r="O487">
            <v>8.7200000000000006</v>
          </cell>
          <cell r="U487" t="str">
            <v>Lab. C.D. 40.92</v>
          </cell>
        </row>
        <row r="488">
          <cell r="A488">
            <v>38463</v>
          </cell>
          <cell r="O488">
            <v>11.71</v>
          </cell>
        </row>
        <row r="489">
          <cell r="A489">
            <v>38464</v>
          </cell>
          <cell r="O489">
            <v>4.29</v>
          </cell>
        </row>
        <row r="490">
          <cell r="A490">
            <v>38467</v>
          </cell>
          <cell r="O490">
            <v>24.1</v>
          </cell>
          <cell r="U490" t="str">
            <v>otra muestra con 6.8ppm de Hc</v>
          </cell>
        </row>
        <row r="491">
          <cell r="A491">
            <v>38468</v>
          </cell>
          <cell r="O491">
            <v>32.700000000000003</v>
          </cell>
        </row>
        <row r="492">
          <cell r="A492">
            <v>38470</v>
          </cell>
          <cell r="O492">
            <v>11</v>
          </cell>
        </row>
        <row r="493">
          <cell r="A493">
            <v>38471</v>
          </cell>
          <cell r="O493">
            <v>10</v>
          </cell>
        </row>
        <row r="494">
          <cell r="A494">
            <v>38476</v>
          </cell>
          <cell r="O494">
            <v>29</v>
          </cell>
        </row>
        <row r="495">
          <cell r="A495">
            <v>38478</v>
          </cell>
          <cell r="O495">
            <v>48.5</v>
          </cell>
          <cell r="U495" t="str">
            <v>otra muestra con 31.8ppm de Hc</v>
          </cell>
        </row>
        <row r="496">
          <cell r="A496">
            <v>38481</v>
          </cell>
          <cell r="O496">
            <v>20.399999999999999</v>
          </cell>
        </row>
        <row r="497">
          <cell r="A497">
            <v>38483</v>
          </cell>
          <cell r="O497">
            <v>26.2</v>
          </cell>
        </row>
        <row r="498">
          <cell r="A498">
            <v>38485</v>
          </cell>
          <cell r="B498">
            <v>25</v>
          </cell>
          <cell r="C498">
            <v>0.26</v>
          </cell>
          <cell r="D498">
            <v>3</v>
          </cell>
          <cell r="E498">
            <v>9</v>
          </cell>
          <cell r="F498">
            <v>18</v>
          </cell>
          <cell r="G498">
            <v>2.5630000000000002</v>
          </cell>
          <cell r="H498">
            <v>7.86</v>
          </cell>
          <cell r="I498">
            <v>65</v>
          </cell>
          <cell r="J498">
            <v>100</v>
          </cell>
          <cell r="K498">
            <v>2.8</v>
          </cell>
          <cell r="L498">
            <v>0.2</v>
          </cell>
          <cell r="M498">
            <v>14.7</v>
          </cell>
          <cell r="N498">
            <v>17.7</v>
          </cell>
          <cell r="O498">
            <v>19</v>
          </cell>
          <cell r="P498">
            <v>112</v>
          </cell>
          <cell r="Q498">
            <v>12</v>
          </cell>
          <cell r="R498">
            <v>149</v>
          </cell>
          <cell r="S498" t="str">
            <v>*</v>
          </cell>
          <cell r="T498" t="str">
            <v>*</v>
          </cell>
          <cell r="U498" t="str">
            <v>otra muestra con 19.1ppm de Hc</v>
          </cell>
        </row>
        <row r="499">
          <cell r="A499">
            <v>38495</v>
          </cell>
          <cell r="O499">
            <v>32.85</v>
          </cell>
        </row>
        <row r="500">
          <cell r="A500">
            <v>38498</v>
          </cell>
          <cell r="O500">
            <v>20.47</v>
          </cell>
        </row>
        <row r="501">
          <cell r="A501">
            <v>38502</v>
          </cell>
          <cell r="O501">
            <v>14.4</v>
          </cell>
        </row>
        <row r="502">
          <cell r="A502">
            <v>38506</v>
          </cell>
          <cell r="O502">
            <v>8.18</v>
          </cell>
        </row>
      </sheetData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rme global"/>
      <sheetName val="Informe Individual Nva Pol"/>
      <sheetName val="Netos  país"/>
      <sheetName val="Remun. Bruta Teorica"/>
      <sheetName val="Dic2001"/>
    </sheetNames>
    <sheetDataSet>
      <sheetData sheetId="0" refreshError="1"/>
      <sheetData sheetId="1"/>
      <sheetData sheetId="2">
        <row r="6">
          <cell r="A6" t="str">
            <v>LEGAJO</v>
          </cell>
        </row>
      </sheetData>
      <sheetData sheetId="3"/>
      <sheetData sheetId="4">
        <row r="12">
          <cell r="A12" t="str">
            <v>Legajo</v>
          </cell>
          <cell r="B12" t="str">
            <v>Apellido</v>
          </cell>
          <cell r="C12" t="str">
            <v>Nombres</v>
          </cell>
          <cell r="D12" t="str">
            <v>Remuneración Mensual</v>
          </cell>
          <cell r="E12" t="str">
            <v>Compensación Variable</v>
          </cell>
          <cell r="F12" t="str">
            <v>Comp.Var - Cantidad sueldos</v>
          </cell>
          <cell r="G12" t="str">
            <v>Adicional Personal</v>
          </cell>
          <cell r="H12" t="str">
            <v>Bienes y Servicios</v>
          </cell>
          <cell r="I12" t="str">
            <v>Ad. Tarea Superior</v>
          </cell>
        </row>
        <row r="13">
          <cell r="A13">
            <v>1008035725</v>
          </cell>
          <cell r="B13" t="str">
            <v>BIANCHETTI</v>
          </cell>
          <cell r="C13" t="str">
            <v>Miguel</v>
          </cell>
          <cell r="D13">
            <v>12766</v>
          </cell>
          <cell r="E13">
            <v>60587</v>
          </cell>
          <cell r="F13">
            <v>4.7459658467805106</v>
          </cell>
          <cell r="G13">
            <v>0</v>
          </cell>
          <cell r="H13">
            <v>0</v>
          </cell>
          <cell r="I13">
            <v>0</v>
          </cell>
        </row>
        <row r="14">
          <cell r="A14">
            <v>4006040386</v>
          </cell>
          <cell r="B14" t="str">
            <v>MARTINEZ</v>
          </cell>
          <cell r="C14" t="str">
            <v>Aníbal</v>
          </cell>
          <cell r="D14">
            <v>4500</v>
          </cell>
          <cell r="E14">
            <v>9000</v>
          </cell>
          <cell r="F14">
            <v>2</v>
          </cell>
          <cell r="G14">
            <v>0</v>
          </cell>
          <cell r="H14">
            <v>0</v>
          </cell>
          <cell r="I14">
            <v>0</v>
          </cell>
        </row>
        <row r="15">
          <cell r="A15">
            <v>4010941885</v>
          </cell>
          <cell r="B15" t="str">
            <v>DIPINTO CAFIERO</v>
          </cell>
          <cell r="C15" t="str">
            <v>Roberto</v>
          </cell>
          <cell r="D15">
            <v>8833</v>
          </cell>
          <cell r="E15">
            <v>65500</v>
          </cell>
          <cell r="F15">
            <v>7.6</v>
          </cell>
          <cell r="G15">
            <v>0</v>
          </cell>
          <cell r="H15">
            <v>0</v>
          </cell>
          <cell r="I15">
            <v>0</v>
          </cell>
        </row>
        <row r="16">
          <cell r="A16">
            <v>1013683522</v>
          </cell>
          <cell r="B16" t="str">
            <v>RAFFAELI</v>
          </cell>
          <cell r="C16" t="str">
            <v>Nestor</v>
          </cell>
          <cell r="D16">
            <v>7194</v>
          </cell>
          <cell r="E16">
            <v>0</v>
          </cell>
          <cell r="F16">
            <v>0</v>
          </cell>
          <cell r="G16">
            <v>0</v>
          </cell>
          <cell r="H16">
            <v>0</v>
          </cell>
          <cell r="I16">
            <v>0</v>
          </cell>
        </row>
        <row r="17">
          <cell r="A17">
            <v>1018773480</v>
          </cell>
          <cell r="B17" t="str">
            <v>BENEDINI</v>
          </cell>
          <cell r="C17" t="str">
            <v>Adolfo</v>
          </cell>
          <cell r="D17">
            <v>4550</v>
          </cell>
          <cell r="E17">
            <v>13650</v>
          </cell>
          <cell r="F17">
            <v>3</v>
          </cell>
          <cell r="G17">
            <v>0</v>
          </cell>
          <cell r="H17">
            <v>0</v>
          </cell>
          <cell r="I17">
            <v>0</v>
          </cell>
        </row>
        <row r="18">
          <cell r="A18">
            <v>1006437773</v>
          </cell>
          <cell r="B18" t="str">
            <v>BARRERA</v>
          </cell>
          <cell r="C18" t="str">
            <v>Ramón</v>
          </cell>
          <cell r="D18">
            <v>4000</v>
          </cell>
          <cell r="E18">
            <v>12000</v>
          </cell>
          <cell r="F18">
            <v>3</v>
          </cell>
          <cell r="G18">
            <v>0</v>
          </cell>
          <cell r="H18">
            <v>0</v>
          </cell>
          <cell r="I18">
            <v>0</v>
          </cell>
        </row>
        <row r="19">
          <cell r="A19">
            <v>1012021076</v>
          </cell>
          <cell r="B19" t="str">
            <v>BENITO</v>
          </cell>
          <cell r="C19" t="str">
            <v>José</v>
          </cell>
          <cell r="D19">
            <v>4620</v>
          </cell>
          <cell r="E19">
            <v>13860</v>
          </cell>
          <cell r="F19">
            <v>3</v>
          </cell>
          <cell r="G19">
            <v>0</v>
          </cell>
          <cell r="H19">
            <v>0</v>
          </cell>
          <cell r="I19">
            <v>270</v>
          </cell>
        </row>
        <row r="20">
          <cell r="A20">
            <v>4008065048</v>
          </cell>
          <cell r="B20" t="str">
            <v>BOLENTINI</v>
          </cell>
          <cell r="C20" t="str">
            <v>Sergio Daneil</v>
          </cell>
          <cell r="D20">
            <v>8400</v>
          </cell>
          <cell r="E20">
            <v>33600</v>
          </cell>
          <cell r="F20">
            <v>4</v>
          </cell>
          <cell r="G20">
            <v>0</v>
          </cell>
          <cell r="H20">
            <v>0</v>
          </cell>
          <cell r="I20">
            <v>0</v>
          </cell>
        </row>
        <row r="21">
          <cell r="A21">
            <v>1013970682</v>
          </cell>
          <cell r="B21" t="str">
            <v>BONAVIA</v>
          </cell>
          <cell r="C21" t="str">
            <v xml:space="preserve">Osvaldo </v>
          </cell>
          <cell r="D21">
            <v>5039</v>
          </cell>
          <cell r="E21">
            <v>15117</v>
          </cell>
          <cell r="F21">
            <v>3</v>
          </cell>
          <cell r="G21">
            <v>0</v>
          </cell>
          <cell r="H21">
            <v>0</v>
          </cell>
          <cell r="I21">
            <v>0</v>
          </cell>
        </row>
        <row r="22">
          <cell r="A22">
            <v>1012064446</v>
          </cell>
          <cell r="B22" t="str">
            <v>BUSCHIAZZO</v>
          </cell>
          <cell r="C22" t="str">
            <v>Hector Horacio</v>
          </cell>
          <cell r="D22">
            <v>4400</v>
          </cell>
          <cell r="E22">
            <v>14790</v>
          </cell>
          <cell r="F22">
            <v>3</v>
          </cell>
          <cell r="G22">
            <v>0</v>
          </cell>
          <cell r="H22">
            <v>0</v>
          </cell>
          <cell r="I22">
            <v>530</v>
          </cell>
        </row>
        <row r="23">
          <cell r="A23">
            <v>1014625968</v>
          </cell>
          <cell r="B23" t="str">
            <v>CANCELLIERI</v>
          </cell>
          <cell r="C23" t="str">
            <v>Eduardo Alfredo</v>
          </cell>
          <cell r="D23">
            <v>6870</v>
          </cell>
          <cell r="E23">
            <v>27480</v>
          </cell>
          <cell r="F23">
            <v>4</v>
          </cell>
          <cell r="G23">
            <v>0</v>
          </cell>
          <cell r="H23">
            <v>0</v>
          </cell>
          <cell r="I23">
            <v>0</v>
          </cell>
        </row>
        <row r="24">
          <cell r="A24">
            <v>1008341804</v>
          </cell>
          <cell r="B24" t="str">
            <v>FUNARO CHAÑAL</v>
          </cell>
          <cell r="C24" t="str">
            <v>Juan Carlos</v>
          </cell>
          <cell r="D24">
            <v>4925</v>
          </cell>
          <cell r="E24">
            <v>14775</v>
          </cell>
          <cell r="F24">
            <v>3</v>
          </cell>
          <cell r="G24">
            <v>0</v>
          </cell>
          <cell r="H24">
            <v>0</v>
          </cell>
          <cell r="I24">
            <v>0</v>
          </cell>
        </row>
        <row r="25">
          <cell r="A25">
            <v>1018429834</v>
          </cell>
          <cell r="B25" t="str">
            <v>GUIÑAZU</v>
          </cell>
          <cell r="C25" t="str">
            <v>Alfredo Walter</v>
          </cell>
          <cell r="D25">
            <v>4400</v>
          </cell>
          <cell r="E25">
            <v>8800</v>
          </cell>
          <cell r="F25">
            <v>2</v>
          </cell>
          <cell r="G25">
            <v>0</v>
          </cell>
          <cell r="H25">
            <v>0</v>
          </cell>
          <cell r="I25">
            <v>0</v>
          </cell>
        </row>
        <row r="26">
          <cell r="A26">
            <v>1016415959</v>
          </cell>
          <cell r="B26" t="str">
            <v>GUTIERREZ</v>
          </cell>
          <cell r="C26" t="str">
            <v>Fabián Edgardo</v>
          </cell>
          <cell r="D26">
            <v>5100</v>
          </cell>
          <cell r="E26">
            <v>15300</v>
          </cell>
          <cell r="F26">
            <v>3</v>
          </cell>
          <cell r="G26">
            <v>0</v>
          </cell>
          <cell r="H26">
            <v>0</v>
          </cell>
          <cell r="I26">
            <v>0</v>
          </cell>
        </row>
        <row r="27">
          <cell r="A27">
            <v>1013997164</v>
          </cell>
          <cell r="B27" t="str">
            <v>JARAMILLO</v>
          </cell>
          <cell r="C27" t="str">
            <v>Carlos Alberto</v>
          </cell>
          <cell r="D27">
            <v>4045</v>
          </cell>
          <cell r="E27">
            <v>0</v>
          </cell>
          <cell r="F27">
            <v>0</v>
          </cell>
          <cell r="G27">
            <v>0</v>
          </cell>
          <cell r="H27">
            <v>0</v>
          </cell>
          <cell r="I27">
            <v>0</v>
          </cell>
        </row>
        <row r="28">
          <cell r="A28">
            <v>1011904267</v>
          </cell>
          <cell r="B28" t="str">
            <v>JAVIER</v>
          </cell>
          <cell r="C28" t="str">
            <v>Ruben Ignacio</v>
          </cell>
          <cell r="D28">
            <v>3900</v>
          </cell>
          <cell r="E28">
            <v>0</v>
          </cell>
          <cell r="F28">
            <v>0</v>
          </cell>
          <cell r="G28">
            <v>0</v>
          </cell>
          <cell r="H28">
            <v>0</v>
          </cell>
          <cell r="I28">
            <v>0</v>
          </cell>
        </row>
        <row r="29">
          <cell r="A29">
            <v>1011741656</v>
          </cell>
          <cell r="B29" t="str">
            <v>LLOYD</v>
          </cell>
          <cell r="C29" t="str">
            <v>Roberto Daniel</v>
          </cell>
          <cell r="D29">
            <v>4850</v>
          </cell>
          <cell r="E29">
            <v>14550</v>
          </cell>
          <cell r="F29">
            <v>3</v>
          </cell>
          <cell r="G29">
            <v>0</v>
          </cell>
          <cell r="H29">
            <v>0</v>
          </cell>
          <cell r="I29">
            <v>0</v>
          </cell>
        </row>
        <row r="30">
          <cell r="A30">
            <v>1013708736</v>
          </cell>
          <cell r="B30" t="str">
            <v>LOPEZ</v>
          </cell>
          <cell r="C30" t="str">
            <v>Leandro Leslie</v>
          </cell>
          <cell r="D30">
            <v>4400</v>
          </cell>
          <cell r="E30">
            <v>0</v>
          </cell>
          <cell r="F30">
            <v>0</v>
          </cell>
          <cell r="G30">
            <v>0</v>
          </cell>
          <cell r="H30">
            <v>0</v>
          </cell>
          <cell r="I30">
            <v>0</v>
          </cell>
        </row>
        <row r="31">
          <cell r="A31">
            <v>5013229616</v>
          </cell>
          <cell r="B31" t="str">
            <v>MC GREGOR</v>
          </cell>
          <cell r="C31" t="str">
            <v>Peter Malcolm</v>
          </cell>
          <cell r="D31">
            <v>7290</v>
          </cell>
          <cell r="E31">
            <v>30460</v>
          </cell>
          <cell r="F31">
            <v>4.1783264746227706</v>
          </cell>
          <cell r="G31">
            <v>0</v>
          </cell>
          <cell r="H31">
            <v>0</v>
          </cell>
          <cell r="I31">
            <v>0</v>
          </cell>
        </row>
        <row r="32">
          <cell r="A32">
            <v>1016868207</v>
          </cell>
          <cell r="B32" t="str">
            <v>MUSRI</v>
          </cell>
          <cell r="C32" t="str">
            <v>Daniel Amado</v>
          </cell>
          <cell r="D32">
            <v>6790</v>
          </cell>
          <cell r="E32">
            <v>27160</v>
          </cell>
          <cell r="F32">
            <v>4</v>
          </cell>
          <cell r="G32">
            <v>0</v>
          </cell>
          <cell r="H32">
            <v>0</v>
          </cell>
          <cell r="I32">
            <v>0</v>
          </cell>
        </row>
        <row r="33">
          <cell r="A33">
            <v>1014122177</v>
          </cell>
          <cell r="B33" t="str">
            <v>PARDO</v>
          </cell>
          <cell r="C33" t="str">
            <v>Jorge Héctor</v>
          </cell>
          <cell r="D33">
            <v>4850</v>
          </cell>
          <cell r="E33">
            <v>14550</v>
          </cell>
          <cell r="F33">
            <v>3</v>
          </cell>
          <cell r="G33">
            <v>0</v>
          </cell>
          <cell r="H33">
            <v>0</v>
          </cell>
          <cell r="I33">
            <v>0</v>
          </cell>
        </row>
        <row r="34">
          <cell r="A34">
            <v>1008148229</v>
          </cell>
          <cell r="B34" t="str">
            <v>PIRAN</v>
          </cell>
          <cell r="C34" t="str">
            <v>Orlando Juan</v>
          </cell>
          <cell r="D34">
            <v>14000</v>
          </cell>
          <cell r="E34">
            <v>106400</v>
          </cell>
          <cell r="F34">
            <v>7</v>
          </cell>
          <cell r="G34">
            <v>0</v>
          </cell>
          <cell r="H34">
            <v>0</v>
          </cell>
          <cell r="I34">
            <v>1200</v>
          </cell>
        </row>
        <row r="35">
          <cell r="A35">
            <v>1012495096</v>
          </cell>
          <cell r="B35" t="str">
            <v>TORRES</v>
          </cell>
          <cell r="C35" t="str">
            <v>Rodolfo</v>
          </cell>
          <cell r="D35">
            <v>5000</v>
          </cell>
          <cell r="E35">
            <v>15000</v>
          </cell>
          <cell r="F35">
            <v>3</v>
          </cell>
          <cell r="G35">
            <v>0</v>
          </cell>
          <cell r="H35">
            <v>0</v>
          </cell>
          <cell r="I35">
            <v>0</v>
          </cell>
        </row>
        <row r="36">
          <cell r="A36">
            <v>4009804911</v>
          </cell>
          <cell r="B36" t="str">
            <v>LAMANNA</v>
          </cell>
          <cell r="C36" t="str">
            <v>Darío</v>
          </cell>
          <cell r="D36">
            <v>4600</v>
          </cell>
          <cell r="E36">
            <v>9200</v>
          </cell>
          <cell r="F36">
            <v>2</v>
          </cell>
          <cell r="G36">
            <v>0</v>
          </cell>
          <cell r="H36">
            <v>0</v>
          </cell>
          <cell r="I36">
            <v>0</v>
          </cell>
        </row>
        <row r="37">
          <cell r="A37">
            <v>1013564008</v>
          </cell>
          <cell r="B37" t="str">
            <v>ELVAS</v>
          </cell>
          <cell r="C37" t="str">
            <v>Marcelo Ricardo</v>
          </cell>
          <cell r="D37">
            <v>9326</v>
          </cell>
          <cell r="E37">
            <v>46630</v>
          </cell>
          <cell r="F37">
            <v>5</v>
          </cell>
          <cell r="G37">
            <v>5344</v>
          </cell>
          <cell r="H37">
            <v>3784</v>
          </cell>
          <cell r="I37">
            <v>0</v>
          </cell>
        </row>
        <row r="38">
          <cell r="A38">
            <v>1007615145</v>
          </cell>
          <cell r="B38" t="str">
            <v>URRIJOLA</v>
          </cell>
          <cell r="C38" t="str">
            <v>Ruben Rogelio</v>
          </cell>
          <cell r="D38">
            <v>6930</v>
          </cell>
          <cell r="E38">
            <v>27147</v>
          </cell>
          <cell r="F38">
            <v>3.9173160173160175</v>
          </cell>
          <cell r="G38">
            <v>7233</v>
          </cell>
          <cell r="H38">
            <v>3566</v>
          </cell>
          <cell r="I38">
            <v>0</v>
          </cell>
        </row>
        <row r="39">
          <cell r="A39">
            <v>1008311034</v>
          </cell>
          <cell r="B39" t="str">
            <v>IANNACI</v>
          </cell>
          <cell r="C39" t="str">
            <v>Nestor</v>
          </cell>
          <cell r="D39">
            <v>6221</v>
          </cell>
          <cell r="E39">
            <v>0</v>
          </cell>
          <cell r="F39">
            <v>0</v>
          </cell>
          <cell r="G39">
            <v>15171</v>
          </cell>
          <cell r="H39">
            <v>5815</v>
          </cell>
          <cell r="I39">
            <v>0</v>
          </cell>
        </row>
        <row r="40">
          <cell r="A40">
            <v>1012638017</v>
          </cell>
          <cell r="B40" t="str">
            <v>ROSA</v>
          </cell>
          <cell r="C40" t="str">
            <v>Pablo</v>
          </cell>
          <cell r="D40">
            <v>5967</v>
          </cell>
          <cell r="E40">
            <v>0</v>
          </cell>
          <cell r="F40">
            <v>0</v>
          </cell>
          <cell r="G40">
            <v>14280</v>
          </cell>
          <cell r="H40">
            <v>6159</v>
          </cell>
          <cell r="I40">
            <v>0</v>
          </cell>
        </row>
        <row r="41">
          <cell r="A41">
            <v>1006392188</v>
          </cell>
          <cell r="B41" t="str">
            <v>AHUMADA</v>
          </cell>
          <cell r="C41" t="str">
            <v>Alberto Ricardo</v>
          </cell>
          <cell r="D41">
            <v>3794</v>
          </cell>
          <cell r="E41">
            <v>0</v>
          </cell>
          <cell r="F41">
            <v>0</v>
          </cell>
          <cell r="G41">
            <v>2977</v>
          </cell>
          <cell r="H41">
            <v>4964</v>
          </cell>
          <cell r="I41">
            <v>0</v>
          </cell>
        </row>
        <row r="42">
          <cell r="A42">
            <v>1013035789</v>
          </cell>
          <cell r="B42" t="str">
            <v>BARBUGLI</v>
          </cell>
          <cell r="C42" t="str">
            <v>Jorge Alberto</v>
          </cell>
          <cell r="D42">
            <v>4925</v>
          </cell>
          <cell r="E42">
            <v>14701</v>
          </cell>
          <cell r="F42">
            <v>2.98497461928934</v>
          </cell>
          <cell r="G42">
            <v>1037</v>
          </cell>
          <cell r="H42">
            <v>5752</v>
          </cell>
          <cell r="I42">
            <v>0</v>
          </cell>
        </row>
        <row r="43">
          <cell r="A43">
            <v>1017472934</v>
          </cell>
          <cell r="B43" t="str">
            <v>LAPEGNA</v>
          </cell>
          <cell r="C43" t="str">
            <v>Daniel Alberto</v>
          </cell>
          <cell r="D43">
            <v>5120</v>
          </cell>
          <cell r="E43">
            <v>12800</v>
          </cell>
          <cell r="F43">
            <v>2.5</v>
          </cell>
          <cell r="G43">
            <v>9177</v>
          </cell>
          <cell r="H43">
            <v>5779</v>
          </cell>
          <cell r="I43">
            <v>0</v>
          </cell>
        </row>
        <row r="44">
          <cell r="A44">
            <v>1010528765</v>
          </cell>
          <cell r="B44" t="str">
            <v>HERRERA</v>
          </cell>
          <cell r="C44" t="str">
            <v>José Luis</v>
          </cell>
          <cell r="D44">
            <v>4500</v>
          </cell>
          <cell r="E44">
            <v>0</v>
          </cell>
          <cell r="F44">
            <v>0</v>
          </cell>
          <cell r="G44">
            <v>7037</v>
          </cell>
          <cell r="H44">
            <v>5424</v>
          </cell>
          <cell r="I44">
            <v>0</v>
          </cell>
        </row>
        <row r="45">
          <cell r="A45">
            <v>1012593155</v>
          </cell>
          <cell r="B45" t="str">
            <v>MERCADO</v>
          </cell>
          <cell r="C45" t="str">
            <v>Horacio Manuel</v>
          </cell>
          <cell r="D45">
            <v>3900</v>
          </cell>
          <cell r="E45">
            <v>0</v>
          </cell>
          <cell r="F45">
            <v>0</v>
          </cell>
          <cell r="G45">
            <v>2124</v>
          </cell>
          <cell r="H45">
            <v>5684</v>
          </cell>
          <cell r="I45">
            <v>0</v>
          </cell>
        </row>
        <row r="46">
          <cell r="A46">
            <v>1011355230</v>
          </cell>
          <cell r="B46" t="str">
            <v>MOHANNA</v>
          </cell>
          <cell r="C46" t="str">
            <v>Julio César</v>
          </cell>
          <cell r="D46">
            <v>3429</v>
          </cell>
          <cell r="E46">
            <v>0</v>
          </cell>
          <cell r="F46">
            <v>0</v>
          </cell>
          <cell r="G46">
            <v>1331</v>
          </cell>
          <cell r="H46">
            <v>5233</v>
          </cell>
          <cell r="I46">
            <v>0</v>
          </cell>
        </row>
        <row r="47">
          <cell r="A47">
            <v>1010670880</v>
          </cell>
          <cell r="B47" t="str">
            <v>MONACO</v>
          </cell>
          <cell r="C47" t="str">
            <v>Daniel Hugo</v>
          </cell>
          <cell r="D47">
            <v>5500</v>
          </cell>
          <cell r="E47">
            <v>16500</v>
          </cell>
          <cell r="F47">
            <v>3</v>
          </cell>
          <cell r="G47">
            <v>2383</v>
          </cell>
          <cell r="H47">
            <v>5505</v>
          </cell>
          <cell r="I47">
            <v>0</v>
          </cell>
        </row>
        <row r="48">
          <cell r="A48">
            <v>1011845932</v>
          </cell>
          <cell r="B48" t="str">
            <v>PARON</v>
          </cell>
          <cell r="C48" t="str">
            <v>Roberto Anibal</v>
          </cell>
          <cell r="D48">
            <v>7570</v>
          </cell>
          <cell r="E48">
            <v>30280</v>
          </cell>
          <cell r="F48">
            <v>4</v>
          </cell>
          <cell r="G48">
            <v>2161</v>
          </cell>
          <cell r="H48">
            <v>6804</v>
          </cell>
          <cell r="I48">
            <v>0</v>
          </cell>
        </row>
        <row r="49">
          <cell r="A49">
            <v>1018080721</v>
          </cell>
          <cell r="B49" t="str">
            <v>PERALTA</v>
          </cell>
          <cell r="C49" t="str">
            <v>Enrique Alfredo</v>
          </cell>
          <cell r="D49">
            <v>3400</v>
          </cell>
          <cell r="E49">
            <v>6800</v>
          </cell>
          <cell r="F49">
            <v>2</v>
          </cell>
          <cell r="G49">
            <v>7128</v>
          </cell>
          <cell r="H49">
            <v>4918</v>
          </cell>
          <cell r="I49">
            <v>0</v>
          </cell>
        </row>
        <row r="50">
          <cell r="A50">
            <v>1093519062</v>
          </cell>
          <cell r="B50" t="str">
            <v>REATEGUI SORIA</v>
          </cell>
          <cell r="C50" t="str">
            <v>Artemio</v>
          </cell>
          <cell r="D50">
            <v>5035</v>
          </cell>
          <cell r="E50">
            <v>14827</v>
          </cell>
          <cell r="F50">
            <v>2.9447864945382323</v>
          </cell>
          <cell r="G50">
            <v>1259</v>
          </cell>
          <cell r="H50">
            <v>5767</v>
          </cell>
          <cell r="I50">
            <v>0</v>
          </cell>
        </row>
        <row r="51">
          <cell r="A51">
            <v>1013333465</v>
          </cell>
          <cell r="B51" t="str">
            <v>RECCHIA</v>
          </cell>
          <cell r="C51" t="str">
            <v>Marcelo</v>
          </cell>
          <cell r="D51">
            <v>11000</v>
          </cell>
          <cell r="E51">
            <v>55000</v>
          </cell>
          <cell r="F51">
            <v>5</v>
          </cell>
          <cell r="G51">
            <v>19112</v>
          </cell>
          <cell r="H51">
            <v>7933</v>
          </cell>
          <cell r="I51">
            <v>0</v>
          </cell>
        </row>
        <row r="52">
          <cell r="A52">
            <v>1008318885</v>
          </cell>
          <cell r="B52" t="str">
            <v>AMOROSO</v>
          </cell>
          <cell r="C52" t="str">
            <v>Juan Carlos</v>
          </cell>
          <cell r="D52">
            <v>11500</v>
          </cell>
          <cell r="E52">
            <v>57500</v>
          </cell>
          <cell r="F52">
            <v>5</v>
          </cell>
          <cell r="G52">
            <v>14250</v>
          </cell>
          <cell r="H52">
            <v>0</v>
          </cell>
          <cell r="I52">
            <v>0</v>
          </cell>
        </row>
        <row r="53">
          <cell r="A53">
            <v>1012057492</v>
          </cell>
          <cell r="B53" t="str">
            <v>CORFIELD</v>
          </cell>
          <cell r="C53" t="str">
            <v>Ricardo J.</v>
          </cell>
          <cell r="D53">
            <v>7341</v>
          </cell>
          <cell r="E53">
            <v>30000</v>
          </cell>
          <cell r="F53">
            <v>4.0866366979975481</v>
          </cell>
          <cell r="G53">
            <v>9241</v>
          </cell>
          <cell r="H53">
            <v>2540</v>
          </cell>
          <cell r="I53">
            <v>0</v>
          </cell>
        </row>
        <row r="54">
          <cell r="A54">
            <v>1017144927</v>
          </cell>
          <cell r="B54" t="str">
            <v>DI PIERRO</v>
          </cell>
          <cell r="C54" t="str">
            <v>Esteban</v>
          </cell>
          <cell r="D54">
            <v>3884</v>
          </cell>
          <cell r="E54">
            <v>11000</v>
          </cell>
          <cell r="F54">
            <v>2.8321318228630279</v>
          </cell>
          <cell r="G54">
            <v>7193</v>
          </cell>
          <cell r="H54">
            <v>5083</v>
          </cell>
          <cell r="I54">
            <v>0</v>
          </cell>
        </row>
        <row r="55">
          <cell r="A55">
            <v>1011303322</v>
          </cell>
          <cell r="B55" t="str">
            <v>GIONGO</v>
          </cell>
          <cell r="C55" t="str">
            <v>Luis</v>
          </cell>
          <cell r="D55">
            <v>4615</v>
          </cell>
          <cell r="E55">
            <v>0</v>
          </cell>
          <cell r="F55">
            <v>0</v>
          </cell>
          <cell r="G55">
            <v>5727</v>
          </cell>
          <cell r="H55">
            <v>2304</v>
          </cell>
          <cell r="I55">
            <v>0</v>
          </cell>
        </row>
        <row r="56">
          <cell r="A56">
            <v>1008435173</v>
          </cell>
          <cell r="B56" t="str">
            <v>MALFETANA</v>
          </cell>
          <cell r="C56" t="str">
            <v>Angel Omar</v>
          </cell>
          <cell r="D56">
            <v>5100</v>
          </cell>
          <cell r="E56">
            <v>15300</v>
          </cell>
          <cell r="F56">
            <v>3</v>
          </cell>
          <cell r="G56">
            <v>0</v>
          </cell>
          <cell r="H56">
            <v>0</v>
          </cell>
          <cell r="I56">
            <v>0</v>
          </cell>
        </row>
        <row r="57">
          <cell r="A57">
            <v>1010189991</v>
          </cell>
          <cell r="B57" t="str">
            <v>ORTULAN</v>
          </cell>
          <cell r="C57" t="str">
            <v>Jorge Carlos</v>
          </cell>
          <cell r="D57">
            <v>5950</v>
          </cell>
          <cell r="E57">
            <v>17850</v>
          </cell>
          <cell r="F57">
            <v>3</v>
          </cell>
          <cell r="G57">
            <v>7308</v>
          </cell>
          <cell r="H57">
            <v>6883</v>
          </cell>
          <cell r="I57">
            <v>0</v>
          </cell>
        </row>
        <row r="58">
          <cell r="A58">
            <v>1013733981</v>
          </cell>
          <cell r="B58" t="str">
            <v>ALMONACID</v>
          </cell>
          <cell r="C58" t="str">
            <v>Jorge Daniel</v>
          </cell>
          <cell r="D58">
            <v>5110</v>
          </cell>
          <cell r="E58">
            <v>12775</v>
          </cell>
          <cell r="F58">
            <v>2.5</v>
          </cell>
          <cell r="G58">
            <v>5021</v>
          </cell>
          <cell r="H58">
            <v>3172</v>
          </cell>
          <cell r="I58">
            <v>0</v>
          </cell>
        </row>
        <row r="59">
          <cell r="A59">
            <v>1007602217</v>
          </cell>
          <cell r="B59" t="str">
            <v>BAUZA</v>
          </cell>
          <cell r="C59" t="str">
            <v>Carlos</v>
          </cell>
          <cell r="D59">
            <v>4000</v>
          </cell>
          <cell r="E59">
            <v>8960</v>
          </cell>
          <cell r="F59">
            <v>2.2400000000000002</v>
          </cell>
          <cell r="G59">
            <v>0</v>
          </cell>
          <cell r="H59">
            <v>3109</v>
          </cell>
          <cell r="I59">
            <v>480</v>
          </cell>
        </row>
        <row r="60">
          <cell r="A60">
            <v>1011640847</v>
          </cell>
          <cell r="B60" t="str">
            <v>CINQUEGRANI</v>
          </cell>
          <cell r="C60" t="str">
            <v>Alberto Omar</v>
          </cell>
          <cell r="D60">
            <v>7200</v>
          </cell>
          <cell r="E60">
            <v>28800</v>
          </cell>
          <cell r="F60">
            <v>4</v>
          </cell>
          <cell r="G60">
            <v>9271</v>
          </cell>
          <cell r="H60">
            <v>6893</v>
          </cell>
          <cell r="I60">
            <v>0</v>
          </cell>
        </row>
        <row r="61">
          <cell r="A61">
            <v>1007687952</v>
          </cell>
          <cell r="B61" t="str">
            <v>GAREIS</v>
          </cell>
          <cell r="C61" t="str">
            <v>Juan Eduardo</v>
          </cell>
          <cell r="D61">
            <v>4615</v>
          </cell>
          <cell r="E61">
            <v>0</v>
          </cell>
          <cell r="F61">
            <v>0</v>
          </cell>
          <cell r="G61">
            <v>5027</v>
          </cell>
          <cell r="H61">
            <v>3269</v>
          </cell>
          <cell r="I61">
            <v>0</v>
          </cell>
        </row>
        <row r="62">
          <cell r="A62">
            <v>1008585113</v>
          </cell>
          <cell r="B62" t="str">
            <v>GRUEN</v>
          </cell>
          <cell r="C62" t="str">
            <v>Carlos</v>
          </cell>
          <cell r="D62">
            <v>3900</v>
          </cell>
          <cell r="E62">
            <v>0</v>
          </cell>
          <cell r="F62">
            <v>0</v>
          </cell>
          <cell r="G62">
            <v>5949</v>
          </cell>
          <cell r="H62">
            <v>2634</v>
          </cell>
          <cell r="I62">
            <v>0</v>
          </cell>
        </row>
        <row r="63">
          <cell r="A63">
            <v>1011612422</v>
          </cell>
          <cell r="B63" t="str">
            <v>MAGGIONI</v>
          </cell>
          <cell r="C63" t="str">
            <v>Aldo Jorge</v>
          </cell>
          <cell r="D63">
            <v>5250</v>
          </cell>
          <cell r="E63">
            <v>15750</v>
          </cell>
          <cell r="F63">
            <v>3</v>
          </cell>
          <cell r="G63">
            <v>3580</v>
          </cell>
          <cell r="H63">
            <v>3199</v>
          </cell>
          <cell r="I63">
            <v>0</v>
          </cell>
        </row>
        <row r="64">
          <cell r="A64">
            <v>1011413232</v>
          </cell>
          <cell r="B64" t="str">
            <v>NAVARRO</v>
          </cell>
          <cell r="C64" t="str">
            <v>Jorge Rafael</v>
          </cell>
          <cell r="D64">
            <v>12000</v>
          </cell>
          <cell r="E64">
            <v>60000</v>
          </cell>
          <cell r="F64">
            <v>5</v>
          </cell>
          <cell r="G64">
            <v>9926</v>
          </cell>
          <cell r="H64">
            <v>9734</v>
          </cell>
          <cell r="I64">
            <v>0</v>
          </cell>
        </row>
        <row r="65">
          <cell r="A65">
            <v>1013735426</v>
          </cell>
          <cell r="B65" t="str">
            <v>NOVILLO</v>
          </cell>
          <cell r="C65" t="str">
            <v>Gumersindo Sergio</v>
          </cell>
          <cell r="D65">
            <v>5500</v>
          </cell>
          <cell r="E65">
            <v>19250</v>
          </cell>
          <cell r="F65">
            <v>3.5</v>
          </cell>
          <cell r="G65">
            <v>3487</v>
          </cell>
          <cell r="H65">
            <v>3444</v>
          </cell>
          <cell r="I65">
            <v>0</v>
          </cell>
        </row>
        <row r="66">
          <cell r="A66">
            <v>1014781064</v>
          </cell>
          <cell r="B66" t="str">
            <v>ROLANDO</v>
          </cell>
          <cell r="C66" t="str">
            <v>Roberto</v>
          </cell>
          <cell r="D66">
            <v>3335</v>
          </cell>
          <cell r="E66">
            <v>0</v>
          </cell>
          <cell r="F66">
            <v>0</v>
          </cell>
          <cell r="G66">
            <v>4779</v>
          </cell>
          <cell r="H66">
            <v>2588</v>
          </cell>
          <cell r="I66">
            <v>0</v>
          </cell>
        </row>
        <row r="67">
          <cell r="A67">
            <v>1014625494</v>
          </cell>
          <cell r="B67" t="str">
            <v>SALDAÑO</v>
          </cell>
          <cell r="C67" t="str">
            <v>Hector Roberto</v>
          </cell>
          <cell r="D67">
            <v>7270</v>
          </cell>
          <cell r="E67">
            <v>29080</v>
          </cell>
          <cell r="F67">
            <v>4</v>
          </cell>
          <cell r="G67">
            <v>8810</v>
          </cell>
          <cell r="H67">
            <v>6925</v>
          </cell>
          <cell r="I67">
            <v>0</v>
          </cell>
        </row>
        <row r="68">
          <cell r="A68">
            <v>1012978960</v>
          </cell>
          <cell r="B68" t="str">
            <v>SHAE</v>
          </cell>
          <cell r="C68" t="str">
            <v>Nelson Arturo</v>
          </cell>
          <cell r="D68">
            <v>4300</v>
          </cell>
          <cell r="E68">
            <v>10750</v>
          </cell>
          <cell r="F68">
            <v>2.5</v>
          </cell>
          <cell r="G68">
            <v>3915</v>
          </cell>
          <cell r="H68">
            <v>3309</v>
          </cell>
          <cell r="I68">
            <v>0</v>
          </cell>
        </row>
        <row r="69">
          <cell r="A69">
            <v>1021355179</v>
          </cell>
          <cell r="B69" t="str">
            <v>SPINZANTI</v>
          </cell>
          <cell r="C69" t="str">
            <v>Jorge Andrés</v>
          </cell>
          <cell r="D69">
            <v>2920</v>
          </cell>
          <cell r="E69">
            <v>0</v>
          </cell>
          <cell r="F69">
            <v>0</v>
          </cell>
          <cell r="G69">
            <v>4081</v>
          </cell>
          <cell r="H69">
            <v>2559</v>
          </cell>
          <cell r="I69">
            <v>0</v>
          </cell>
        </row>
        <row r="70">
          <cell r="A70">
            <v>1013784427</v>
          </cell>
          <cell r="B70" t="str">
            <v>VALLEJO</v>
          </cell>
          <cell r="C70" t="str">
            <v>Eduardo Lucio</v>
          </cell>
          <cell r="D70">
            <v>5115</v>
          </cell>
          <cell r="E70">
            <v>14500</v>
          </cell>
          <cell r="F70">
            <v>2.8347996089931575</v>
          </cell>
          <cell r="G70">
            <v>8569</v>
          </cell>
          <cell r="H70">
            <v>6617</v>
          </cell>
          <cell r="I70">
            <v>0</v>
          </cell>
        </row>
        <row r="71">
          <cell r="A71">
            <v>1016001970</v>
          </cell>
          <cell r="B71" t="str">
            <v>RIOS</v>
          </cell>
          <cell r="C71" t="str">
            <v>Luis Manuel</v>
          </cell>
          <cell r="D71">
            <v>5300</v>
          </cell>
          <cell r="E71">
            <v>22750</v>
          </cell>
          <cell r="F71">
            <v>3.5</v>
          </cell>
          <cell r="G71">
            <v>0</v>
          </cell>
          <cell r="H71">
            <v>5797</v>
          </cell>
          <cell r="I71">
            <v>1200</v>
          </cell>
        </row>
        <row r="72">
          <cell r="A72">
            <v>1012030459</v>
          </cell>
          <cell r="B72" t="str">
            <v>DE DIEGO</v>
          </cell>
          <cell r="C72" t="str">
            <v>Pablo</v>
          </cell>
          <cell r="D72">
            <v>6400</v>
          </cell>
          <cell r="E72">
            <v>19200</v>
          </cell>
          <cell r="F72">
            <v>3</v>
          </cell>
          <cell r="G72">
            <v>8579</v>
          </cell>
          <cell r="H72">
            <v>7001</v>
          </cell>
          <cell r="I72">
            <v>0</v>
          </cell>
        </row>
        <row r="73">
          <cell r="A73">
            <v>1092814914</v>
          </cell>
          <cell r="B73" t="str">
            <v>GRIJALBA VAZQUEZ</v>
          </cell>
          <cell r="C73" t="str">
            <v>Pedro M.</v>
          </cell>
          <cell r="D73">
            <v>12000</v>
          </cell>
          <cell r="E73">
            <v>60000</v>
          </cell>
          <cell r="F73">
            <v>5</v>
          </cell>
          <cell r="G73">
            <v>19516</v>
          </cell>
          <cell r="H73">
            <v>9208</v>
          </cell>
          <cell r="I73">
            <v>0</v>
          </cell>
        </row>
        <row r="74">
          <cell r="A74">
            <v>4005959850</v>
          </cell>
          <cell r="B74" t="str">
            <v>IBAÑEZ</v>
          </cell>
          <cell r="C74" t="str">
            <v>Guillermo Hernán</v>
          </cell>
          <cell r="D74">
            <v>5103</v>
          </cell>
          <cell r="E74">
            <v>20412</v>
          </cell>
          <cell r="F74">
            <v>4</v>
          </cell>
          <cell r="G74">
            <v>0</v>
          </cell>
          <cell r="H74">
            <v>6330</v>
          </cell>
          <cell r="I74">
            <v>0</v>
          </cell>
        </row>
        <row r="75">
          <cell r="A75">
            <v>1013820934</v>
          </cell>
          <cell r="B75" t="str">
            <v>LORENZON</v>
          </cell>
          <cell r="C75" t="str">
            <v>Jorge Rubén</v>
          </cell>
          <cell r="D75">
            <v>8800</v>
          </cell>
          <cell r="E75">
            <v>35200</v>
          </cell>
          <cell r="F75">
            <v>4</v>
          </cell>
          <cell r="H75">
            <v>0</v>
          </cell>
          <cell r="I75">
            <v>0</v>
          </cell>
        </row>
        <row r="76">
          <cell r="A76">
            <v>1012047215</v>
          </cell>
          <cell r="B76" t="str">
            <v>BIBBO</v>
          </cell>
          <cell r="C76" t="str">
            <v>Miguel Angel</v>
          </cell>
          <cell r="D76">
            <v>18000</v>
          </cell>
          <cell r="E76">
            <v>126000</v>
          </cell>
          <cell r="F76">
            <v>7</v>
          </cell>
          <cell r="G76">
            <v>0</v>
          </cell>
          <cell r="H76">
            <v>9079</v>
          </cell>
          <cell r="I76">
            <v>0</v>
          </cell>
        </row>
        <row r="77">
          <cell r="A77">
            <v>1017653363</v>
          </cell>
          <cell r="B77" t="str">
            <v>MAS</v>
          </cell>
          <cell r="C77" t="str">
            <v>Gustavo</v>
          </cell>
          <cell r="D77">
            <v>9500</v>
          </cell>
          <cell r="E77">
            <v>55000</v>
          </cell>
          <cell r="F77">
            <v>5.7894736842105265</v>
          </cell>
          <cell r="G77">
            <v>0</v>
          </cell>
          <cell r="H77">
            <v>7933</v>
          </cell>
          <cell r="I77">
            <v>1500</v>
          </cell>
        </row>
        <row r="78">
          <cell r="A78">
            <v>1012963282</v>
          </cell>
          <cell r="B78" t="str">
            <v>CANOSA</v>
          </cell>
          <cell r="C78" t="str">
            <v>Carlos</v>
          </cell>
          <cell r="D78">
            <v>6400</v>
          </cell>
          <cell r="E78">
            <v>19200</v>
          </cell>
          <cell r="F78">
            <v>3</v>
          </cell>
          <cell r="G78">
            <v>0</v>
          </cell>
          <cell r="H78">
            <v>7001</v>
          </cell>
          <cell r="I78">
            <v>0</v>
          </cell>
        </row>
        <row r="79">
          <cell r="A79">
            <v>1016951326</v>
          </cell>
          <cell r="B79" t="str">
            <v>GROSSO</v>
          </cell>
          <cell r="C79" t="str">
            <v>Santiago</v>
          </cell>
          <cell r="D79">
            <v>4169</v>
          </cell>
          <cell r="E79">
            <v>8338</v>
          </cell>
          <cell r="F79">
            <v>2</v>
          </cell>
          <cell r="G79">
            <v>0</v>
          </cell>
          <cell r="H79">
            <v>6253</v>
          </cell>
          <cell r="I79">
            <v>0</v>
          </cell>
        </row>
        <row r="80">
          <cell r="A80">
            <v>1013727062</v>
          </cell>
          <cell r="B80" t="str">
            <v>ARGUELLO</v>
          </cell>
          <cell r="C80" t="str">
            <v>Jorge</v>
          </cell>
          <cell r="D80">
            <v>4564</v>
          </cell>
          <cell r="E80">
            <v>12190</v>
          </cell>
          <cell r="F80">
            <v>2.6709027169149868</v>
          </cell>
          <cell r="G80">
            <v>0</v>
          </cell>
          <cell r="H80">
            <v>6435</v>
          </cell>
          <cell r="I80">
            <v>0</v>
          </cell>
        </row>
        <row r="81">
          <cell r="A81">
            <v>1008389973</v>
          </cell>
          <cell r="B81" t="str">
            <v>BEGARIES</v>
          </cell>
          <cell r="C81" t="str">
            <v xml:space="preserve">Horacio </v>
          </cell>
          <cell r="D81">
            <v>14000</v>
          </cell>
          <cell r="E81">
            <v>63000</v>
          </cell>
          <cell r="F81">
            <v>4.5</v>
          </cell>
          <cell r="G81">
            <v>0</v>
          </cell>
          <cell r="H81">
            <v>0</v>
          </cell>
          <cell r="I81">
            <v>0</v>
          </cell>
        </row>
        <row r="82">
          <cell r="A82">
            <v>1013259141</v>
          </cell>
          <cell r="B82" t="str">
            <v>MOLINA</v>
          </cell>
          <cell r="C82" t="str">
            <v>Alfredo</v>
          </cell>
          <cell r="D82">
            <v>4245</v>
          </cell>
          <cell r="E82">
            <v>0</v>
          </cell>
          <cell r="F82">
            <v>0</v>
          </cell>
          <cell r="G82">
            <v>0</v>
          </cell>
          <cell r="H82">
            <v>6577</v>
          </cell>
          <cell r="I82">
            <v>1843</v>
          </cell>
        </row>
        <row r="83">
          <cell r="A83">
            <v>1013128656</v>
          </cell>
          <cell r="B83" t="str">
            <v>WEIMANN</v>
          </cell>
          <cell r="C83" t="str">
            <v>Pablo</v>
          </cell>
          <cell r="D83">
            <v>3700</v>
          </cell>
          <cell r="E83">
            <v>9620</v>
          </cell>
          <cell r="F83">
            <v>2</v>
          </cell>
          <cell r="G83">
            <v>0</v>
          </cell>
          <cell r="H83">
            <v>0</v>
          </cell>
          <cell r="I83">
            <v>1110</v>
          </cell>
        </row>
        <row r="84">
          <cell r="A84">
            <v>1012447277</v>
          </cell>
          <cell r="B84" t="str">
            <v>CARRO</v>
          </cell>
          <cell r="C84" t="str">
            <v>José Luis</v>
          </cell>
          <cell r="D84">
            <v>5200</v>
          </cell>
          <cell r="E84">
            <v>20800</v>
          </cell>
          <cell r="F84">
            <v>4</v>
          </cell>
          <cell r="G84">
            <v>0</v>
          </cell>
          <cell r="H84">
            <v>0</v>
          </cell>
          <cell r="I84">
            <v>0</v>
          </cell>
        </row>
        <row r="85">
          <cell r="A85">
            <v>1012591991</v>
          </cell>
          <cell r="B85" t="str">
            <v>DIODATTI</v>
          </cell>
          <cell r="C85" t="str">
            <v>Horacio</v>
          </cell>
          <cell r="D85">
            <v>5600</v>
          </cell>
          <cell r="E85">
            <v>16800</v>
          </cell>
          <cell r="F85">
            <v>3</v>
          </cell>
          <cell r="G85">
            <v>0</v>
          </cell>
          <cell r="H85">
            <v>7211</v>
          </cell>
          <cell r="I85">
            <v>0</v>
          </cell>
        </row>
        <row r="86">
          <cell r="A86">
            <v>1006246874</v>
          </cell>
          <cell r="B86" t="str">
            <v>QUINTEROS</v>
          </cell>
          <cell r="C86" t="str">
            <v>Roberto</v>
          </cell>
          <cell r="D86">
            <v>7050</v>
          </cell>
          <cell r="E86">
            <v>21150</v>
          </cell>
          <cell r="F86">
            <v>3</v>
          </cell>
          <cell r="G86">
            <v>0</v>
          </cell>
          <cell r="H86">
            <v>0</v>
          </cell>
          <cell r="I86">
            <v>0</v>
          </cell>
        </row>
        <row r="87">
          <cell r="A87">
            <v>1018084529</v>
          </cell>
          <cell r="B87" t="str">
            <v>CASTILLO</v>
          </cell>
          <cell r="C87" t="str">
            <v>Guillermo</v>
          </cell>
          <cell r="D87">
            <v>2320</v>
          </cell>
          <cell r="E87">
            <v>10203</v>
          </cell>
          <cell r="F87">
            <v>3</v>
          </cell>
          <cell r="G87">
            <v>0</v>
          </cell>
          <cell r="H87">
            <v>279</v>
          </cell>
          <cell r="I87">
            <v>1081</v>
          </cell>
        </row>
        <row r="88">
          <cell r="A88">
            <v>1020207781</v>
          </cell>
          <cell r="B88" t="str">
            <v>PETERSEN</v>
          </cell>
          <cell r="C88" t="str">
            <v>Lucas</v>
          </cell>
          <cell r="D88">
            <v>2000</v>
          </cell>
          <cell r="E88">
            <v>11198.16</v>
          </cell>
          <cell r="F88">
            <v>3.02</v>
          </cell>
          <cell r="G88">
            <v>0</v>
          </cell>
          <cell r="H88">
            <v>0</v>
          </cell>
          <cell r="I88">
            <v>1708</v>
          </cell>
        </row>
        <row r="89">
          <cell r="A89">
            <v>1010636377</v>
          </cell>
          <cell r="B89" t="str">
            <v>LARPIN</v>
          </cell>
          <cell r="C89" t="str">
            <v>José</v>
          </cell>
          <cell r="D89">
            <v>7600</v>
          </cell>
          <cell r="E89">
            <v>34999.998800000001</v>
          </cell>
          <cell r="F89">
            <v>4.6052629999999999</v>
          </cell>
          <cell r="G89">
            <v>0</v>
          </cell>
          <cell r="H89">
            <v>0</v>
          </cell>
          <cell r="I89">
            <v>0</v>
          </cell>
        </row>
        <row r="90">
          <cell r="A90">
            <v>1012395306</v>
          </cell>
          <cell r="B90" t="str">
            <v>MADOERY</v>
          </cell>
          <cell r="C90" t="str">
            <v>Ruben</v>
          </cell>
          <cell r="D90">
            <v>7500</v>
          </cell>
          <cell r="E90">
            <v>24999</v>
          </cell>
          <cell r="F90">
            <v>3</v>
          </cell>
          <cell r="G90">
            <v>0</v>
          </cell>
          <cell r="H90">
            <v>0</v>
          </cell>
          <cell r="I90">
            <v>833</v>
          </cell>
        </row>
        <row r="91">
          <cell r="A91">
            <v>1012780048</v>
          </cell>
          <cell r="B91" t="str">
            <v>ANGIOLINI</v>
          </cell>
          <cell r="C91" t="str">
            <v>Fernando</v>
          </cell>
          <cell r="D91">
            <v>6400</v>
          </cell>
          <cell r="E91">
            <v>19200</v>
          </cell>
          <cell r="F91">
            <v>3</v>
          </cell>
          <cell r="G91">
            <v>0</v>
          </cell>
          <cell r="H91">
            <v>0</v>
          </cell>
          <cell r="I91">
            <v>0</v>
          </cell>
        </row>
        <row r="92">
          <cell r="A92">
            <v>1014471318</v>
          </cell>
          <cell r="B92" t="str">
            <v>MAFFONI</v>
          </cell>
          <cell r="C92" t="str">
            <v>Antonio</v>
          </cell>
          <cell r="D92">
            <v>5600</v>
          </cell>
          <cell r="E92">
            <v>16800</v>
          </cell>
          <cell r="F92">
            <v>3</v>
          </cell>
          <cell r="G92">
            <v>0</v>
          </cell>
          <cell r="H92">
            <v>6387</v>
          </cell>
          <cell r="I92">
            <v>0</v>
          </cell>
        </row>
        <row r="93">
          <cell r="A93">
            <v>1013789218</v>
          </cell>
          <cell r="B93" t="str">
            <v>ARIAS</v>
          </cell>
          <cell r="C93" t="str">
            <v>Carlos</v>
          </cell>
          <cell r="D93">
            <v>5900</v>
          </cell>
          <cell r="E93">
            <v>17700</v>
          </cell>
          <cell r="F93">
            <v>3</v>
          </cell>
          <cell r="G93">
            <v>0</v>
          </cell>
          <cell r="H93">
            <v>0</v>
          </cell>
          <cell r="I93">
            <v>0</v>
          </cell>
        </row>
        <row r="94">
          <cell r="A94">
            <v>1016837842</v>
          </cell>
          <cell r="B94" t="str">
            <v>SUBBOTIN</v>
          </cell>
          <cell r="C94" t="str">
            <v>Juan</v>
          </cell>
          <cell r="D94">
            <v>2160</v>
          </cell>
          <cell r="F94">
            <v>0</v>
          </cell>
          <cell r="H94">
            <v>0</v>
          </cell>
          <cell r="I94">
            <v>540</v>
          </cell>
        </row>
        <row r="95">
          <cell r="A95">
            <v>1016509195</v>
          </cell>
          <cell r="B95" t="str">
            <v>CIFUENTES</v>
          </cell>
          <cell r="C95" t="str">
            <v>Gabriel</v>
          </cell>
          <cell r="D95">
            <v>6600</v>
          </cell>
          <cell r="E95">
            <v>29700</v>
          </cell>
          <cell r="F95">
            <v>4.5</v>
          </cell>
          <cell r="H95">
            <v>7237</v>
          </cell>
        </row>
        <row r="96">
          <cell r="A96">
            <v>1014349559</v>
          </cell>
          <cell r="B96" t="str">
            <v>GIAMPAOLI</v>
          </cell>
          <cell r="C96" t="str">
            <v>Hugo</v>
          </cell>
          <cell r="D96">
            <v>14300</v>
          </cell>
          <cell r="E96">
            <v>85800</v>
          </cell>
          <cell r="F96">
            <v>6</v>
          </cell>
          <cell r="H96">
            <v>0</v>
          </cell>
        </row>
        <row r="97">
          <cell r="A97">
            <v>1008429015</v>
          </cell>
          <cell r="B97" t="str">
            <v>SILVESTRE</v>
          </cell>
          <cell r="C97" t="str">
            <v>Luis</v>
          </cell>
          <cell r="D97">
            <v>6500</v>
          </cell>
          <cell r="E97">
            <v>19500</v>
          </cell>
          <cell r="F97">
            <v>3</v>
          </cell>
          <cell r="H97">
            <v>0</v>
          </cell>
        </row>
        <row r="98">
          <cell r="A98">
            <v>1013810557</v>
          </cell>
          <cell r="B98" t="str">
            <v>KRAEMER</v>
          </cell>
          <cell r="C98" t="str">
            <v>Pablo</v>
          </cell>
          <cell r="D98">
            <v>5500</v>
          </cell>
          <cell r="E98">
            <v>22000</v>
          </cell>
          <cell r="F98">
            <v>4</v>
          </cell>
          <cell r="H98">
            <v>11387</v>
          </cell>
        </row>
        <row r="99">
          <cell r="A99">
            <v>1008429709</v>
          </cell>
          <cell r="B99" t="str">
            <v>FAVORETTI</v>
          </cell>
          <cell r="C99" t="str">
            <v>Daniel Hugo</v>
          </cell>
          <cell r="D99">
            <v>14120</v>
          </cell>
          <cell r="E99">
            <v>84720</v>
          </cell>
          <cell r="F99">
            <v>6</v>
          </cell>
          <cell r="H99">
            <v>0</v>
          </cell>
        </row>
        <row r="100">
          <cell r="A100">
            <v>1007889569</v>
          </cell>
          <cell r="B100" t="str">
            <v>CHELAR</v>
          </cell>
          <cell r="C100" t="str">
            <v>Miguel</v>
          </cell>
          <cell r="D100">
            <v>10800</v>
          </cell>
          <cell r="E100">
            <v>54000</v>
          </cell>
          <cell r="F100">
            <v>5</v>
          </cell>
          <cell r="H100">
            <v>0</v>
          </cell>
        </row>
        <row r="101">
          <cell r="A101">
            <v>1008390299</v>
          </cell>
          <cell r="B101" t="str">
            <v>SOSA</v>
          </cell>
          <cell r="C101" t="str">
            <v>Héctor</v>
          </cell>
          <cell r="D101">
            <v>7850</v>
          </cell>
          <cell r="E101">
            <v>31400</v>
          </cell>
          <cell r="F101">
            <v>4</v>
          </cell>
          <cell r="H101">
            <v>0</v>
          </cell>
        </row>
        <row r="102">
          <cell r="A102">
            <v>1012676951</v>
          </cell>
          <cell r="B102" t="str">
            <v>VILLALBA</v>
          </cell>
          <cell r="C102" t="str">
            <v>Enrique  Gaspar</v>
          </cell>
          <cell r="D102">
            <v>7200</v>
          </cell>
          <cell r="E102">
            <v>28800</v>
          </cell>
          <cell r="F102">
            <v>4</v>
          </cell>
          <cell r="H102">
            <v>0</v>
          </cell>
        </row>
        <row r="103">
          <cell r="A103">
            <v>1012942976</v>
          </cell>
          <cell r="B103" t="str">
            <v>GOMEZ</v>
          </cell>
          <cell r="C103" t="str">
            <v>Marcelo Gerardo</v>
          </cell>
          <cell r="D103">
            <v>12500</v>
          </cell>
          <cell r="E103">
            <v>62500</v>
          </cell>
          <cell r="F103">
            <v>5</v>
          </cell>
          <cell r="G103">
            <v>0</v>
          </cell>
          <cell r="H103">
            <v>8794</v>
          </cell>
          <cell r="I103">
            <v>0</v>
          </cell>
        </row>
        <row r="104">
          <cell r="A104">
            <v>1022510672</v>
          </cell>
          <cell r="B104" t="str">
            <v>BUSTOS CAMPORA</v>
          </cell>
          <cell r="C104" t="str">
            <v>Yanina</v>
          </cell>
          <cell r="D104">
            <v>4100</v>
          </cell>
          <cell r="E104">
            <v>6150</v>
          </cell>
          <cell r="F104">
            <v>1.5</v>
          </cell>
          <cell r="H104">
            <v>0</v>
          </cell>
        </row>
        <row r="105">
          <cell r="A105">
            <v>1021612453</v>
          </cell>
          <cell r="B105" t="str">
            <v>MENDIZABAL</v>
          </cell>
          <cell r="C105" t="str">
            <v>Andrés</v>
          </cell>
          <cell r="D105">
            <v>4600</v>
          </cell>
          <cell r="E105">
            <v>11500</v>
          </cell>
          <cell r="F105">
            <v>2.5</v>
          </cell>
          <cell r="H105">
            <v>0</v>
          </cell>
        </row>
        <row r="106">
          <cell r="A106">
            <v>1024069415</v>
          </cell>
          <cell r="B106" t="str">
            <v>ARNAUDE</v>
          </cell>
          <cell r="C106" t="str">
            <v>Pablo</v>
          </cell>
          <cell r="D106">
            <v>4000</v>
          </cell>
          <cell r="E106">
            <v>6900</v>
          </cell>
          <cell r="F106">
            <v>1.5</v>
          </cell>
          <cell r="G106">
            <v>0</v>
          </cell>
          <cell r="H106">
            <v>18200</v>
          </cell>
          <cell r="I106">
            <v>600</v>
          </cell>
        </row>
        <row r="107">
          <cell r="A107">
            <v>1021368232</v>
          </cell>
          <cell r="B107" t="str">
            <v>RECIO</v>
          </cell>
          <cell r="C107" t="str">
            <v>Mauricio Nestor</v>
          </cell>
          <cell r="D107">
            <v>4066</v>
          </cell>
          <cell r="E107">
            <v>4066</v>
          </cell>
          <cell r="F107">
            <v>1</v>
          </cell>
          <cell r="H107">
            <v>0</v>
          </cell>
          <cell r="I107">
            <v>0</v>
          </cell>
        </row>
        <row r="108">
          <cell r="A108">
            <v>1012219406</v>
          </cell>
          <cell r="B108" t="str">
            <v>CASALIS</v>
          </cell>
          <cell r="C108" t="str">
            <v>Daniel Jorge</v>
          </cell>
          <cell r="D108">
            <v>5246</v>
          </cell>
          <cell r="E108">
            <v>20984</v>
          </cell>
          <cell r="F108">
            <v>4</v>
          </cell>
          <cell r="H108">
            <v>0</v>
          </cell>
        </row>
        <row r="109">
          <cell r="A109">
            <v>18</v>
          </cell>
          <cell r="B109">
            <v>0</v>
          </cell>
          <cell r="C109">
            <v>0</v>
          </cell>
          <cell r="F109" t="e">
            <v>#DIV/0!</v>
          </cell>
          <cell r="H109">
            <v>0</v>
          </cell>
        </row>
        <row r="110">
          <cell r="A110">
            <v>19</v>
          </cell>
          <cell r="B110">
            <v>0</v>
          </cell>
          <cell r="C110">
            <v>0</v>
          </cell>
          <cell r="F110" t="e">
            <v>#DIV/0!</v>
          </cell>
          <cell r="H110">
            <v>0</v>
          </cell>
        </row>
        <row r="111">
          <cell r="A111">
            <v>20</v>
          </cell>
          <cell r="B111">
            <v>0</v>
          </cell>
          <cell r="C111">
            <v>0</v>
          </cell>
          <cell r="F111" t="e">
            <v>#DIV/0!</v>
          </cell>
          <cell r="H111">
            <v>0</v>
          </cell>
        </row>
        <row r="112">
          <cell r="A112">
            <v>21</v>
          </cell>
          <cell r="B112">
            <v>0</v>
          </cell>
          <cell r="C112">
            <v>0</v>
          </cell>
          <cell r="F112" t="e">
            <v>#DIV/0!</v>
          </cell>
          <cell r="H112">
            <v>0</v>
          </cell>
        </row>
      </sheetData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blas"/>
      <sheetName val="Precios Oil"/>
      <sheetName val="Precios Gas"/>
      <sheetName val="Precios LPG"/>
      <sheetName val="Precios y Ventas Gas"/>
      <sheetName val="Unidades de Venta"/>
      <sheetName val="Transporte"/>
      <sheetName val="Valor Regalia Gas"/>
      <sheetName val="Deduc Regalias"/>
      <sheetName val="Datos Para Oil"/>
      <sheetName val="Alícuotas IIBB"/>
      <sheetName val="Unidades Venta BP"/>
      <sheetName val="Producciones"/>
      <sheetName val="Producciones BP"/>
      <sheetName val="Precios Gas (2)"/>
    </sheetNames>
    <sheetDataSet>
      <sheetData sheetId="0" refreshError="1">
        <row r="4">
          <cell r="E4">
            <v>25</v>
          </cell>
          <cell r="I4">
            <v>6.2893081761006284</v>
          </cell>
        </row>
        <row r="5">
          <cell r="E5">
            <v>25</v>
          </cell>
        </row>
        <row r="6">
          <cell r="E6">
            <v>25</v>
          </cell>
        </row>
        <row r="7">
          <cell r="E7">
            <v>25</v>
          </cell>
        </row>
        <row r="8">
          <cell r="E8">
            <v>25</v>
          </cell>
        </row>
        <row r="9">
          <cell r="E9">
            <v>25</v>
          </cell>
        </row>
        <row r="10">
          <cell r="E10">
            <v>25</v>
          </cell>
        </row>
        <row r="11">
          <cell r="E11">
            <v>25</v>
          </cell>
        </row>
        <row r="12">
          <cell r="E12">
            <v>25</v>
          </cell>
        </row>
        <row r="13">
          <cell r="E13">
            <v>25</v>
          </cell>
        </row>
        <row r="14">
          <cell r="E14">
            <v>25</v>
          </cell>
        </row>
        <row r="15">
          <cell r="E15">
            <v>25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YPF SUR"/>
      <sheetName val="YPF OESTE"/>
      <sheetName val="SPLITS"/>
      <sheetName val="DATABASE"/>
    </sheetNames>
    <sheetDataSet>
      <sheetData sheetId="0" refreshError="1"/>
      <sheetData sheetId="1" refreshError="1"/>
      <sheetData sheetId="2" refreshError="1"/>
      <sheetData sheetId="3"/>
      <sheetData sheetId="4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ecope"/>
      <sheetName val="costo"/>
      <sheetName val="programa"/>
      <sheetName val="estatica"/>
      <sheetName val="FMT y DP"/>
      <sheetName val="Call Sheet"/>
      <sheetName val="costo con N2"/>
      <sheetName val="costo 13.9# + Flow Check"/>
      <sheetName val="FMT_y_DP"/>
      <sheetName val="Call_Sheet"/>
      <sheetName val="costo_con_N2"/>
      <sheetName val="costo_13_9#_+_Flow_Check"/>
      <sheetName val="Gradientes Programa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os"/>
      <sheetName val="Production"/>
      <sheetName val="Output"/>
      <sheetName val="Planilla"/>
      <sheetName val="Resumen Sensibilidad"/>
      <sheetName val="Calcwti"/>
      <sheetName val="Sens Inv"/>
      <sheetName val="Sens Costos"/>
      <sheetName val="Sens Precio"/>
      <sheetName val="Sens Prod"/>
      <sheetName val="Instructivo"/>
    </sheetNames>
    <sheetDataSet>
      <sheetData sheetId="0" refreshError="1">
        <row r="13">
          <cell r="F13">
            <v>3.4139994484293124</v>
          </cell>
        </row>
        <row r="62">
          <cell r="F62">
            <v>0.85</v>
          </cell>
        </row>
        <row r="66">
          <cell r="F66">
            <v>0</v>
          </cell>
        </row>
        <row r="72">
          <cell r="F72">
            <v>0</v>
          </cell>
        </row>
        <row r="74">
          <cell r="F74">
            <v>0</v>
          </cell>
        </row>
      </sheetData>
      <sheetData sheetId="1" refreshError="1">
        <row r="6">
          <cell r="J6">
            <v>273</v>
          </cell>
        </row>
        <row r="7">
          <cell r="G7">
            <v>3050</v>
          </cell>
          <cell r="I7">
            <v>1</v>
          </cell>
        </row>
        <row r="8">
          <cell r="G8">
            <v>3050</v>
          </cell>
          <cell r="I8">
            <v>1</v>
          </cell>
        </row>
        <row r="9">
          <cell r="G9">
            <v>3050</v>
          </cell>
          <cell r="I9">
            <v>1</v>
          </cell>
        </row>
        <row r="10">
          <cell r="G10">
            <v>3050</v>
          </cell>
          <cell r="I10">
            <v>1</v>
          </cell>
        </row>
        <row r="11">
          <cell r="G11">
            <v>3050</v>
          </cell>
          <cell r="I11">
            <v>1</v>
          </cell>
        </row>
        <row r="12">
          <cell r="G12">
            <v>3050</v>
          </cell>
          <cell r="I12">
            <v>1</v>
          </cell>
        </row>
        <row r="13">
          <cell r="G13">
            <v>3050</v>
          </cell>
          <cell r="I13">
            <v>1</v>
          </cell>
        </row>
        <row r="14">
          <cell r="G14">
            <v>3050</v>
          </cell>
          <cell r="I14">
            <v>1</v>
          </cell>
        </row>
        <row r="15">
          <cell r="G15">
            <v>3050</v>
          </cell>
          <cell r="I15">
            <v>1</v>
          </cell>
        </row>
        <row r="16">
          <cell r="G16">
            <v>3050</v>
          </cell>
          <cell r="I16">
            <v>1</v>
          </cell>
        </row>
        <row r="17">
          <cell r="G17">
            <v>3050</v>
          </cell>
          <cell r="I17">
            <v>1</v>
          </cell>
        </row>
        <row r="18">
          <cell r="C18">
            <v>24.333280000000002</v>
          </cell>
          <cell r="D18">
            <v>10</v>
          </cell>
          <cell r="E18">
            <v>7.2999840000000003</v>
          </cell>
          <cell r="F18">
            <v>7.4766424048628419</v>
          </cell>
          <cell r="G18">
            <v>3050</v>
          </cell>
          <cell r="H18">
            <v>34.333280000000002</v>
          </cell>
          <cell r="I18">
            <v>1</v>
          </cell>
        </row>
        <row r="19">
          <cell r="C19">
            <v>39.541580000000003</v>
          </cell>
          <cell r="D19">
            <v>16.25</v>
          </cell>
          <cell r="E19">
            <v>11.862474000000002</v>
          </cell>
          <cell r="F19">
            <v>12.149543907902119</v>
          </cell>
          <cell r="G19">
            <v>3050</v>
          </cell>
          <cell r="H19">
            <v>55.791580000000003</v>
          </cell>
          <cell r="I19">
            <v>1</v>
          </cell>
        </row>
        <row r="20">
          <cell r="C20">
            <v>69.958179999999999</v>
          </cell>
          <cell r="D20">
            <v>28.75</v>
          </cell>
          <cell r="E20">
            <v>20.987454</v>
          </cell>
          <cell r="F20">
            <v>21.495346913980669</v>
          </cell>
          <cell r="G20">
            <v>3050</v>
          </cell>
          <cell r="H20">
            <v>98.708179999999999</v>
          </cell>
          <cell r="I20">
            <v>1</v>
          </cell>
        </row>
        <row r="21">
          <cell r="C21">
            <v>121.6664</v>
          </cell>
          <cell r="D21">
            <v>50</v>
          </cell>
          <cell r="E21">
            <v>36.499919999999996</v>
          </cell>
          <cell r="F21">
            <v>37.383212024314204</v>
          </cell>
          <cell r="G21">
            <v>3050</v>
          </cell>
          <cell r="H21">
            <v>171.66639999999998</v>
          </cell>
          <cell r="I21">
            <v>1</v>
          </cell>
        </row>
        <row r="22">
          <cell r="C22">
            <v>228.12449999999998</v>
          </cell>
          <cell r="D22">
            <v>93.75</v>
          </cell>
          <cell r="E22">
            <v>68.437349999999995</v>
          </cell>
          <cell r="F22">
            <v>70.093522545589138</v>
          </cell>
          <cell r="G22">
            <v>3050</v>
          </cell>
          <cell r="H22">
            <v>321.87449999999995</v>
          </cell>
          <cell r="I22">
            <v>1</v>
          </cell>
        </row>
        <row r="23">
          <cell r="C23">
            <v>252.45778000000001</v>
          </cell>
          <cell r="D23">
            <v>103.75</v>
          </cell>
          <cell r="E23">
            <v>75.737334000000004</v>
          </cell>
          <cell r="F23">
            <v>77.570164950451982</v>
          </cell>
          <cell r="G23">
            <v>3050</v>
          </cell>
          <cell r="H23">
            <v>356.20778000000001</v>
          </cell>
          <cell r="I23">
            <v>1</v>
          </cell>
        </row>
        <row r="24">
          <cell r="C24">
            <v>243.33279999999999</v>
          </cell>
          <cell r="D24">
            <v>172.29262812981457</v>
          </cell>
          <cell r="E24">
            <v>72.999839999999992</v>
          </cell>
          <cell r="F24">
            <v>74.766424048628409</v>
          </cell>
          <cell r="G24">
            <v>3050</v>
          </cell>
          <cell r="H24">
            <v>415.62542812981457</v>
          </cell>
          <cell r="I24">
            <v>1</v>
          </cell>
        </row>
        <row r="25">
          <cell r="C25">
            <v>212.9162</v>
          </cell>
          <cell r="D25">
            <v>598.52064437402714</v>
          </cell>
          <cell r="E25">
            <v>63.874859999999998</v>
          </cell>
          <cell r="F25">
            <v>65.420621042549868</v>
          </cell>
          <cell r="G25">
            <v>3050</v>
          </cell>
          <cell r="H25">
            <v>811.43684437402715</v>
          </cell>
          <cell r="I25">
            <v>1</v>
          </cell>
        </row>
        <row r="26">
          <cell r="C26">
            <v>177.33407664183861</v>
          </cell>
          <cell r="D26">
            <v>761.51864888974603</v>
          </cell>
          <cell r="E26">
            <v>53.200222992551588</v>
          </cell>
          <cell r="F26">
            <v>54.487659585866261</v>
          </cell>
          <cell r="G26">
            <v>3050</v>
          </cell>
          <cell r="H26">
            <v>938.85272553158461</v>
          </cell>
          <cell r="I26">
            <v>1</v>
          </cell>
        </row>
        <row r="27">
          <cell r="C27">
            <v>153.58713213515577</v>
          </cell>
          <cell r="D27">
            <v>1230</v>
          </cell>
          <cell r="E27">
            <v>46.076139640546728</v>
          </cell>
          <cell r="F27">
            <v>47.19117459557355</v>
          </cell>
          <cell r="G27">
            <v>3050</v>
          </cell>
          <cell r="H27">
            <v>1383.5871321351558</v>
          </cell>
          <cell r="I27">
            <v>1</v>
          </cell>
        </row>
        <row r="28">
          <cell r="C28">
            <v>136.42686620844847</v>
          </cell>
          <cell r="D28">
            <v>1764</v>
          </cell>
          <cell r="E28">
            <v>40.928059862534539</v>
          </cell>
          <cell r="F28">
            <v>41.918512138792437</v>
          </cell>
          <cell r="G28">
            <v>3050</v>
          </cell>
          <cell r="H28">
            <v>1900.4268662084485</v>
          </cell>
          <cell r="I28">
            <v>1</v>
          </cell>
        </row>
        <row r="29">
          <cell r="C29">
            <v>123.34902928239745</v>
          </cell>
          <cell r="D29">
            <v>2495</v>
          </cell>
          <cell r="E29">
            <v>37.004708784719234</v>
          </cell>
          <cell r="F29">
            <v>37.90021661409564</v>
          </cell>
          <cell r="G29">
            <v>3050</v>
          </cell>
          <cell r="H29">
            <v>2618.3490292823976</v>
          </cell>
          <cell r="I29">
            <v>1</v>
          </cell>
        </row>
        <row r="30">
          <cell r="C30">
            <v>112.99505934135966</v>
          </cell>
          <cell r="D30">
            <v>2737.00494065864</v>
          </cell>
          <cell r="E30">
            <v>33.898517802407895</v>
          </cell>
          <cell r="F30">
            <v>34.718856323997535</v>
          </cell>
          <cell r="G30">
            <v>3050</v>
          </cell>
          <cell r="H30">
            <v>2850</v>
          </cell>
          <cell r="I30">
            <v>1</v>
          </cell>
        </row>
        <row r="31">
          <cell r="C31">
            <v>104.55894706411743</v>
          </cell>
          <cell r="D31">
            <v>2905.4410529358802</v>
          </cell>
          <cell r="E31">
            <v>31.367684119235228</v>
          </cell>
          <cell r="F31">
            <v>32.126776884472193</v>
          </cell>
          <cell r="G31">
            <v>3050</v>
          </cell>
          <cell r="H31">
            <v>3010</v>
          </cell>
          <cell r="I31">
            <v>1</v>
          </cell>
        </row>
        <row r="32">
          <cell r="C32">
            <v>97.529775516084101</v>
          </cell>
          <cell r="D32">
            <v>2952.4702244839159</v>
          </cell>
          <cell r="E32">
            <v>29.25893265482523</v>
          </cell>
          <cell r="F32">
            <v>29.966993983561121</v>
          </cell>
          <cell r="G32">
            <v>3050</v>
          </cell>
          <cell r="H32">
            <v>3050</v>
          </cell>
          <cell r="I32">
            <v>1</v>
          </cell>
        </row>
        <row r="33">
          <cell r="C33">
            <v>91.566711374059622</v>
          </cell>
          <cell r="D33">
            <v>2958.4332886259403</v>
          </cell>
          <cell r="E33">
            <v>27.470013412217888</v>
          </cell>
          <cell r="F33">
            <v>28.134783191297306</v>
          </cell>
          <cell r="G33">
            <v>3050</v>
          </cell>
          <cell r="H33">
            <v>3050</v>
          </cell>
          <cell r="I33">
            <v>1</v>
          </cell>
        </row>
        <row r="34">
          <cell r="C34">
            <v>86.432949501027224</v>
          </cell>
          <cell r="D34">
            <v>2963.567050498973</v>
          </cell>
          <cell r="E34">
            <v>25.92988485030817</v>
          </cell>
          <cell r="F34">
            <v>26.557383773036303</v>
          </cell>
          <cell r="G34">
            <v>3050</v>
          </cell>
          <cell r="H34">
            <v>3050</v>
          </cell>
          <cell r="I34">
            <v>1</v>
          </cell>
        </row>
        <row r="35">
          <cell r="C35">
            <v>81.958414406300903</v>
          </cell>
          <cell r="D35">
            <v>2968.041585593699</v>
          </cell>
          <cell r="E35">
            <v>24.587524321890271</v>
          </cell>
          <cell r="F35">
            <v>25.182538341952707</v>
          </cell>
          <cell r="G35">
            <v>3050</v>
          </cell>
          <cell r="H35">
            <v>3050</v>
          </cell>
          <cell r="I35">
            <v>1</v>
          </cell>
        </row>
        <row r="36">
          <cell r="C36">
            <v>78.017540844474595</v>
          </cell>
          <cell r="D36">
            <v>2971.9824591555252</v>
          </cell>
          <cell r="E36">
            <v>23.405262253342379</v>
          </cell>
          <cell r="F36">
            <v>23.971665726976287</v>
          </cell>
          <cell r="G36">
            <v>3050</v>
          </cell>
          <cell r="H36">
            <v>3050</v>
          </cell>
          <cell r="I36">
            <v>1</v>
          </cell>
        </row>
        <row r="37">
          <cell r="C37">
            <v>74.515439231660253</v>
          </cell>
          <cell r="D37">
            <v>2975.4845607683396</v>
          </cell>
          <cell r="E37">
            <v>22.354631769498074</v>
          </cell>
          <cell r="F37">
            <v>22.895610159272042</v>
          </cell>
          <cell r="G37">
            <v>3050</v>
          </cell>
          <cell r="H37">
            <v>3050</v>
          </cell>
          <cell r="I37">
            <v>1</v>
          </cell>
        </row>
        <row r="38">
          <cell r="C38">
            <v>71.378955912763814</v>
          </cell>
          <cell r="D38">
            <v>2978.621044087236</v>
          </cell>
          <cell r="E38">
            <v>21.413686773829145</v>
          </cell>
          <cell r="F38">
            <v>21.931894450407228</v>
          </cell>
          <cell r="G38">
            <v>3050</v>
          </cell>
          <cell r="H38">
            <v>3050</v>
          </cell>
          <cell r="I38">
            <v>1</v>
          </cell>
        </row>
        <row r="39">
          <cell r="C39">
            <v>68.550710638567338</v>
          </cell>
          <cell r="D39">
            <v>2981.4492893614329</v>
          </cell>
          <cell r="E39">
            <v>20.565213191570201</v>
          </cell>
          <cell r="F39">
            <v>21.062887947855565</v>
          </cell>
          <cell r="G39">
            <v>3050</v>
          </cell>
          <cell r="H39">
            <v>3050</v>
          </cell>
          <cell r="I39">
            <v>1</v>
          </cell>
        </row>
        <row r="40">
          <cell r="C40">
            <v>65.985009601487775</v>
          </cell>
          <cell r="D40">
            <v>2984.0149903985121</v>
          </cell>
          <cell r="E40">
            <v>19.795502880446332</v>
          </cell>
          <cell r="F40">
            <v>20.274550774567391</v>
          </cell>
          <cell r="G40">
            <v>3050</v>
          </cell>
          <cell r="H40">
            <v>3050</v>
          </cell>
          <cell r="I40">
            <v>1</v>
          </cell>
        </row>
        <row r="41">
          <cell r="C41">
            <v>63.644976501376227</v>
          </cell>
          <cell r="D41">
            <v>2986.3550234986237</v>
          </cell>
          <cell r="E41">
            <v>19.093492950412866</v>
          </cell>
          <cell r="F41">
            <v>19.555552320389548</v>
          </cell>
          <cell r="G41">
            <v>3050</v>
          </cell>
          <cell r="H41">
            <v>3050</v>
          </cell>
          <cell r="I41">
            <v>1</v>
          </cell>
        </row>
        <row r="42">
          <cell r="C42">
            <v>61.500495950151482</v>
          </cell>
          <cell r="D42">
            <v>2988.4995040498484</v>
          </cell>
          <cell r="E42">
            <v>18.450148785045442</v>
          </cell>
          <cell r="F42">
            <v>18.896639332675168</v>
          </cell>
          <cell r="G42">
            <v>3050</v>
          </cell>
          <cell r="H42">
            <v>3050</v>
          </cell>
          <cell r="I42">
            <v>1</v>
          </cell>
        </row>
        <row r="43">
          <cell r="C43">
            <v>59.526711515145593</v>
          </cell>
          <cell r="D43">
            <v>2990.4732884848545</v>
          </cell>
          <cell r="E43">
            <v>17.858013454543677</v>
          </cell>
          <cell r="F43">
            <v>18.290174425156607</v>
          </cell>
          <cell r="G43">
            <v>3050</v>
          </cell>
          <cell r="H43">
            <v>3050</v>
          </cell>
          <cell r="I43">
            <v>1</v>
          </cell>
        </row>
        <row r="44">
          <cell r="C44">
            <v>57.702910438689777</v>
          </cell>
          <cell r="D44">
            <v>2992.2970895613103</v>
          </cell>
          <cell r="E44">
            <v>17.310873131606932</v>
          </cell>
          <cell r="F44">
            <v>17.72979339694076</v>
          </cell>
          <cell r="G44">
            <v>3050</v>
          </cell>
          <cell r="H44">
            <v>3050</v>
          </cell>
          <cell r="I44">
            <v>1</v>
          </cell>
        </row>
        <row r="45">
          <cell r="C45">
            <v>56.011683020200763</v>
          </cell>
          <cell r="D45">
            <v>2993.988316979799</v>
          </cell>
          <cell r="E45">
            <v>16.80350490606023</v>
          </cell>
          <cell r="F45">
            <v>17.21014694429066</v>
          </cell>
          <cell r="G45">
            <v>3050</v>
          </cell>
          <cell r="H45">
            <v>3050</v>
          </cell>
          <cell r="I45">
            <v>1</v>
          </cell>
        </row>
        <row r="46">
          <cell r="C46">
            <v>54.438280406268909</v>
          </cell>
          <cell r="D46">
            <v>2995.5617195937311</v>
          </cell>
          <cell r="E46">
            <v>16.331484121880671</v>
          </cell>
          <cell r="F46">
            <v>16.726703335239804</v>
          </cell>
          <cell r="G46">
            <v>3050</v>
          </cell>
          <cell r="H46">
            <v>3050</v>
          </cell>
          <cell r="I46">
            <v>1</v>
          </cell>
        </row>
        <row r="47">
          <cell r="C47">
            <v>52.970117905149422</v>
          </cell>
          <cell r="D47">
            <v>2997.0298820948506</v>
          </cell>
          <cell r="E47">
            <v>15.891035371544827</v>
          </cell>
          <cell r="F47">
            <v>16.275595798027421</v>
          </cell>
          <cell r="G47">
            <v>3050</v>
          </cell>
          <cell r="H47">
            <v>3050</v>
          </cell>
          <cell r="I47">
            <v>1</v>
          </cell>
        </row>
        <row r="48">
          <cell r="C48">
            <v>51.596386527478096</v>
          </cell>
          <cell r="D48">
            <v>2998.403613472522</v>
          </cell>
          <cell r="E48">
            <v>15.478915958243428</v>
          </cell>
          <cell r="F48">
            <v>15.853503163118024</v>
          </cell>
          <cell r="G48">
            <v>3050</v>
          </cell>
          <cell r="H48">
            <v>3050</v>
          </cell>
          <cell r="I48">
            <v>1</v>
          </cell>
        </row>
        <row r="49">
          <cell r="C49">
            <v>50.307746040616323</v>
          </cell>
          <cell r="D49">
            <v>2999.6922539593838</v>
          </cell>
          <cell r="E49">
            <v>15.092323812184897</v>
          </cell>
          <cell r="F49">
            <v>15.457555551094744</v>
          </cell>
          <cell r="G49">
            <v>3050</v>
          </cell>
          <cell r="H49">
            <v>3050</v>
          </cell>
          <cell r="I49">
            <v>1</v>
          </cell>
        </row>
        <row r="50">
          <cell r="C50">
            <v>49.096080134887984</v>
          </cell>
          <cell r="D50">
            <v>3000.9039198651121</v>
          </cell>
          <cell r="E50">
            <v>14.728824040466394</v>
          </cell>
          <cell r="F50">
            <v>15.085259145049399</v>
          </cell>
          <cell r="G50">
            <v>3050</v>
          </cell>
          <cell r="H50">
            <v>3050</v>
          </cell>
          <cell r="I50">
            <v>1</v>
          </cell>
        </row>
        <row r="51">
          <cell r="C51">
            <v>47.954299427064207</v>
          </cell>
          <cell r="D51">
            <v>3002.0457005729359</v>
          </cell>
          <cell r="E51">
            <v>14.386289828119263</v>
          </cell>
          <cell r="F51">
            <v>14.734435661443017</v>
          </cell>
          <cell r="G51">
            <v>3050</v>
          </cell>
          <cell r="H51">
            <v>3050</v>
          </cell>
          <cell r="I51">
            <v>1</v>
          </cell>
        </row>
        <row r="52">
          <cell r="C52">
            <v>46.876181673071628</v>
          </cell>
          <cell r="D52">
            <v>3003.1238183269284</v>
          </cell>
          <cell r="E52">
            <v>14.062854501921489</v>
          </cell>
          <cell r="F52">
            <v>14.403173253870492</v>
          </cell>
          <cell r="G52">
            <v>3050</v>
          </cell>
          <cell r="H52">
            <v>3050</v>
          </cell>
          <cell r="I52">
            <v>1</v>
          </cell>
        </row>
        <row r="53">
          <cell r="C53">
            <v>45.856241189468676</v>
          </cell>
          <cell r="D53">
            <v>3004.1437588105314</v>
          </cell>
          <cell r="E53">
            <v>13.756872356840603</v>
          </cell>
          <cell r="F53">
            <v>14.089786391509882</v>
          </cell>
          <cell r="G53">
            <v>3050</v>
          </cell>
          <cell r="H53">
            <v>3050</v>
          </cell>
          <cell r="I53">
            <v>1</v>
          </cell>
        </row>
        <row r="54">
          <cell r="G54">
            <v>3050</v>
          </cell>
          <cell r="H54">
            <v>0</v>
          </cell>
          <cell r="I54">
            <v>1</v>
          </cell>
        </row>
        <row r="55">
          <cell r="G55">
            <v>3050</v>
          </cell>
          <cell r="H55">
            <v>0</v>
          </cell>
          <cell r="I55">
            <v>1</v>
          </cell>
        </row>
        <row r="56">
          <cell r="G56">
            <v>3050</v>
          </cell>
          <cell r="H56">
            <v>0</v>
          </cell>
          <cell r="I56">
            <v>1</v>
          </cell>
        </row>
        <row r="57">
          <cell r="G57">
            <v>3050</v>
          </cell>
          <cell r="H57">
            <v>0</v>
          </cell>
          <cell r="I57">
            <v>1</v>
          </cell>
        </row>
        <row r="58">
          <cell r="G58">
            <v>3050</v>
          </cell>
          <cell r="H58">
            <v>0</v>
          </cell>
          <cell r="I58">
            <v>1</v>
          </cell>
        </row>
        <row r="59">
          <cell r="G59">
            <v>3050</v>
          </cell>
          <cell r="H59">
            <v>0</v>
          </cell>
          <cell r="I59">
            <v>1</v>
          </cell>
        </row>
        <row r="60">
          <cell r="G60">
            <v>3050</v>
          </cell>
          <cell r="H60">
            <v>0</v>
          </cell>
          <cell r="I60">
            <v>1</v>
          </cell>
        </row>
        <row r="61">
          <cell r="G61">
            <v>3050</v>
          </cell>
          <cell r="H61">
            <v>0</v>
          </cell>
          <cell r="I61">
            <v>1</v>
          </cell>
        </row>
        <row r="62">
          <cell r="G62">
            <v>3050</v>
          </cell>
          <cell r="H62">
            <v>0</v>
          </cell>
          <cell r="I62">
            <v>1</v>
          </cell>
        </row>
        <row r="63">
          <cell r="G63">
            <v>3050</v>
          </cell>
          <cell r="H63">
            <v>0</v>
          </cell>
          <cell r="I63">
            <v>1</v>
          </cell>
        </row>
        <row r="64">
          <cell r="G64">
            <v>3050</v>
          </cell>
          <cell r="H64">
            <v>0</v>
          </cell>
          <cell r="I64">
            <v>1</v>
          </cell>
        </row>
        <row r="65">
          <cell r="G65">
            <v>3050</v>
          </cell>
          <cell r="H65">
            <v>0</v>
          </cell>
          <cell r="I65">
            <v>1</v>
          </cell>
        </row>
        <row r="66">
          <cell r="G66">
            <v>3050</v>
          </cell>
          <cell r="H66">
            <v>0</v>
          </cell>
          <cell r="I66">
            <v>1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erm."/>
      <sheetName val="REP2"/>
      <sheetName val="REP 2003"/>
      <sheetName val="AFE Costos"/>
      <sheetName val="Sheet1"/>
      <sheetName val="AFE00 "/>
      <sheetName val="AFE05 Carátula"/>
      <sheetName val="AFE05 Costos"/>
      <sheetName val="Rep 05"/>
      <sheetName val="Inf.Rep01_0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Optimización"/>
      <sheetName val="Diseño"/>
      <sheetName val="Pozos"/>
      <sheetName val="Configuración"/>
      <sheetName val="Medición"/>
      <sheetName val="Físicos"/>
      <sheetName val="Eléctricos"/>
      <sheetName val="Proceso"/>
      <sheetName val="RIFTS"/>
      <sheetName val="Coef.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>
        <row r="112">
          <cell r="J112" t="str">
            <v>Yes</v>
          </cell>
        </row>
        <row r="113">
          <cell r="J113" t="str">
            <v>No</v>
          </cell>
        </row>
        <row r="114">
          <cell r="J114" t="str">
            <v>ERFV</v>
          </cell>
        </row>
        <row r="115">
          <cell r="J115" t="str">
            <v>Invertida</v>
          </cell>
        </row>
        <row r="117">
          <cell r="J117" t="str">
            <v>Yes</v>
          </cell>
        </row>
        <row r="118">
          <cell r="J118" t="str">
            <v>No</v>
          </cell>
        </row>
        <row r="119">
          <cell r="J119" t="str">
            <v>Yes/Parissi</v>
          </cell>
        </row>
        <row r="120">
          <cell r="J120" t="str">
            <v>Parissi</v>
          </cell>
        </row>
        <row r="121">
          <cell r="J121" t="str">
            <v>Yes/ERFV</v>
          </cell>
        </row>
        <row r="122">
          <cell r="J122" t="str">
            <v>ERFV</v>
          </cell>
        </row>
      </sheetData>
    </sheetDataSet>
  </externalBook>
</externalLink>
</file>

<file path=xl/externalLinks/externalLink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eleccion de recursos"/>
      <sheetName val="Conseptos personal"/>
      <sheetName val="Hoja3"/>
    </sheetNames>
    <sheetDataSet>
      <sheetData sheetId="0"/>
      <sheetData sheetId="1"/>
      <sheetData sheetId="2">
        <row r="2">
          <cell r="A2" t="str">
            <v>Jefe contrato</v>
          </cell>
        </row>
        <row r="3">
          <cell r="A3" t="str">
            <v>Ingeniero de aplicación</v>
          </cell>
        </row>
        <row r="4">
          <cell r="A4" t="str">
            <v>Supervisor de operaciones</v>
          </cell>
        </row>
        <row r="5">
          <cell r="A5" t="str">
            <v>Técnico en SySO</v>
          </cell>
        </row>
        <row r="6">
          <cell r="A6" t="str">
            <v>Técnico laboratorista</v>
          </cell>
        </row>
        <row r="7">
          <cell r="A7" t="str">
            <v>Operador de campo</v>
          </cell>
        </row>
        <row r="8">
          <cell r="A8" t="str">
            <v>Operador de unidad de rellenado</v>
          </cell>
        </row>
        <row r="9">
          <cell r="A9" t="str">
            <v>Operador de logística</v>
          </cell>
        </row>
      </sheetData>
    </sheetDataSet>
  </externalBook>
</externalLink>
</file>

<file path=xl/externalLinks/externalLink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UMEN"/>
      <sheetName val="B.M."/>
      <sheetName val="CARGA DE DATOS B.E.S. "/>
      <sheetName val="CARGA DE DATOS P.C.P."/>
      <sheetName val="CARGA DE DATOS"/>
      <sheetName val="Graph"/>
      <sheetName val="Resumen Graficos"/>
      <sheetName val="TOTALES"/>
      <sheetName val="ESPERA TRACTOR"/>
      <sheetName val="CAMBIO DE BOMBA"/>
      <sheetName val="PESCA DE V-B"/>
      <sheetName val="PERDIDA DE TBG."/>
      <sheetName val="BOMBEO APRISIONADO"/>
      <sheetName val="RESUMEN ANUAL"/>
      <sheetName val="CORR-INC."/>
      <sheetName val="causas"/>
      <sheetName val="HORAS DE PULLING"/>
      <sheetName val="pres-04"/>
      <sheetName val="5858"/>
      <sheetName val="5859"/>
      <sheetName val="5862"/>
      <sheetName val="SetupImpre"/>
      <sheetName val="AreaImpre"/>
      <sheetName val="MenuPrincipal"/>
      <sheetName val="pulling 2005   DEF"/>
      <sheetName val="Datos IP Teórico"/>
      <sheetName val="PESCA DE V_B"/>
      <sheetName val="PERDIDA DE TBG_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 refreshError="1"/>
      <sheetData sheetId="22" refreshError="1"/>
      <sheetData sheetId="23" refreshError="1"/>
      <sheetData sheetId="24"/>
      <sheetData sheetId="25"/>
      <sheetData sheetId="26" refreshError="1"/>
      <sheetData sheetId="27" refreshError="1"/>
    </sheetDataSet>
  </externalBook>
</externalLink>
</file>

<file path=xl/externalLinks/externalLink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paración"/>
      <sheetName val="Pulling"/>
      <sheetName val="Programa"/>
      <sheetName val="AFE01 Caratula"/>
      <sheetName val="AFE Costos"/>
    </sheetNames>
    <sheetDataSet>
      <sheetData sheetId="0" refreshError="1"/>
      <sheetData sheetId="1" refreshError="1">
        <row r="24">
          <cell r="C24">
            <v>37231</v>
          </cell>
        </row>
      </sheetData>
      <sheetData sheetId="2" refreshError="1"/>
      <sheetData sheetId="3" refreshError="1"/>
      <sheetData sheetId="4" refreshError="1"/>
    </sheetDataSet>
  </externalBook>
</externalLink>
</file>

<file path=xl/externalLinks/externalLink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EP Mant Plantas"/>
      <sheetName val="Template Elementos PEPs"/>
      <sheetName val="Template Definicion de Py"/>
      <sheetName val="Hoja1"/>
      <sheetName val=" Campos"/>
      <sheetName val="Lista de valores"/>
      <sheetName val="Datos JVA"/>
      <sheetName val="CeCos"/>
      <sheetName val="Lista Plantas"/>
      <sheetName val="Lista Plantas (2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>
        <row r="2">
          <cell r="D2" t="str">
            <v>AR10BAZ715 - A.P.B.</v>
          </cell>
        </row>
        <row r="3">
          <cell r="D3" t="str">
            <v>AR10APZ500 - Alocaciones</v>
          </cell>
        </row>
        <row r="4">
          <cell r="D4" t="str">
            <v>AR10SRZ500 - Alocaciones</v>
          </cell>
        </row>
        <row r="5">
          <cell r="D5" t="str">
            <v>AR1040Z500 - Alocaciones</v>
          </cell>
        </row>
        <row r="6">
          <cell r="D6" t="str">
            <v>AR1046Z500 - Alocaciones</v>
          </cell>
        </row>
        <row r="7">
          <cell r="D7" t="str">
            <v>AR10BCZ500 - Alocaciones</v>
          </cell>
        </row>
        <row r="8">
          <cell r="D8" t="str">
            <v>AR10CDZ500 - Alocaciones</v>
          </cell>
        </row>
        <row r="9">
          <cell r="D9" t="str">
            <v>AR10CK4500 - Alocaciones</v>
          </cell>
        </row>
        <row r="10">
          <cell r="D10" t="str">
            <v>AR10PIZ500 - Alocaciones</v>
          </cell>
        </row>
        <row r="11">
          <cell r="D11" t="str">
            <v>AR10PMZ500 - Alocaciones</v>
          </cell>
        </row>
        <row r="12">
          <cell r="D12" t="str">
            <v>AR40LE2500 - Alocaciones</v>
          </cell>
        </row>
        <row r="13">
          <cell r="D13" t="str">
            <v>AR10AEZ500 - Alocaciones</v>
          </cell>
        </row>
        <row r="14">
          <cell r="D14" t="str">
            <v>AR10FEZ500 - Alocaciones</v>
          </cell>
        </row>
        <row r="15">
          <cell r="D15" t="str">
            <v>AR10CEZ500 - Alocaciones</v>
          </cell>
        </row>
        <row r="16">
          <cell r="D16" t="str">
            <v>AR10SEZ500 - Alocaciones</v>
          </cell>
        </row>
        <row r="17">
          <cell r="D17" t="str">
            <v>AR11CAZ500 - Alocaciones</v>
          </cell>
        </row>
        <row r="18">
          <cell r="D18" t="str">
            <v>AR11SAZ500 - Alocaciones</v>
          </cell>
        </row>
        <row r="19">
          <cell r="D19" t="str">
            <v>AR11SCZ500 - Alocaciones</v>
          </cell>
        </row>
        <row r="20">
          <cell r="D20" t="str">
            <v>AR12FUZ500 - Alocaciones</v>
          </cell>
        </row>
        <row r="21">
          <cell r="D21" t="str">
            <v>AR12FMZ500 - Alocaciones</v>
          </cell>
        </row>
        <row r="22">
          <cell r="D22" t="str">
            <v>AR13BSZ500 - Alocaciones</v>
          </cell>
        </row>
        <row r="23">
          <cell r="D23" t="str">
            <v>AR40LA2500 - Alocaciones</v>
          </cell>
        </row>
        <row r="24">
          <cell r="D24" t="str">
            <v>AR41ACZ500 - Alocaciones</v>
          </cell>
        </row>
        <row r="25">
          <cell r="D25" t="str">
            <v>AR42AFZ500 - Alocaciones</v>
          </cell>
        </row>
        <row r="26">
          <cell r="D26" t="str">
            <v>AR43GCZ500 - Alocaciones</v>
          </cell>
        </row>
        <row r="27">
          <cell r="D27" t="str">
            <v>AR44GSZ500 - Alocaciones</v>
          </cell>
        </row>
        <row r="28">
          <cell r="D28" t="str">
            <v>BO10OGZ500 - Alocaciones</v>
          </cell>
        </row>
        <row r="29">
          <cell r="D29" t="str">
            <v>BO11CIZ500 - Alocaciones</v>
          </cell>
        </row>
        <row r="30">
          <cell r="D30" t="str">
            <v>BO11CNZ500 - Alocaciones</v>
          </cell>
        </row>
        <row r="31">
          <cell r="D31" t="str">
            <v>CL10CH1500 - Alocaciones</v>
          </cell>
        </row>
        <row r="32">
          <cell r="D32" t="str">
            <v>CL10CC1500 - Alocaciones</v>
          </cell>
        </row>
        <row r="33">
          <cell r="D33" t="str">
            <v>CL10CB1500 - Alocaciones</v>
          </cell>
        </row>
        <row r="34">
          <cell r="D34" t="str">
            <v>AR10CDZ515 - Auditoria</v>
          </cell>
        </row>
        <row r="35">
          <cell r="D35" t="str">
            <v>AR10CK4515 - Auditoria</v>
          </cell>
        </row>
        <row r="36">
          <cell r="D36" t="str">
            <v>AR10ANZ515 - Auditoria</v>
          </cell>
        </row>
        <row r="37">
          <cell r="D37" t="str">
            <v>AR10SNZ515 - Auditoria</v>
          </cell>
        </row>
        <row r="38">
          <cell r="D38" t="str">
            <v>AR104NZ515 - Auditoria</v>
          </cell>
        </row>
        <row r="39">
          <cell r="D39" t="str">
            <v>AR106NZ515 - Auditoria</v>
          </cell>
        </row>
        <row r="40">
          <cell r="D40" t="str">
            <v>AR10BNZ515 - Auditoria</v>
          </cell>
        </row>
        <row r="41">
          <cell r="D41" t="str">
            <v>AR40LE2515 - Auditoria</v>
          </cell>
        </row>
        <row r="42">
          <cell r="D42" t="str">
            <v>AR10AEZ515 - Auditoria</v>
          </cell>
        </row>
        <row r="43">
          <cell r="D43" t="str">
            <v>AR10FEZ515 - Auditoria</v>
          </cell>
        </row>
        <row r="44">
          <cell r="D44" t="str">
            <v>AR10BAZ515 - Auditoria</v>
          </cell>
        </row>
        <row r="45">
          <cell r="D45" t="str">
            <v>AR11CNZ515 - Auditoria</v>
          </cell>
        </row>
        <row r="46">
          <cell r="D46" t="str">
            <v>AR11SAZ515 - Auditoria</v>
          </cell>
        </row>
        <row r="47">
          <cell r="D47" t="str">
            <v>AR40LA2515 - Auditoria</v>
          </cell>
        </row>
        <row r="48">
          <cell r="D48" t="str">
            <v>AR41ACZ515 - Auditoria</v>
          </cell>
        </row>
        <row r="49">
          <cell r="D49" t="str">
            <v>AR42AFZ515 - Auditoria</v>
          </cell>
        </row>
        <row r="50">
          <cell r="D50" t="str">
            <v>CL10CH1515 - Auditoria</v>
          </cell>
        </row>
        <row r="51">
          <cell r="D51" t="str">
            <v>CL10CC1515 - Auditoria</v>
          </cell>
        </row>
        <row r="52">
          <cell r="D52" t="str">
            <v>CL10CB1515 - Auditoria</v>
          </cell>
        </row>
        <row r="53">
          <cell r="D53" t="str">
            <v>AR10CD1010 - Boca de Pozo</v>
          </cell>
        </row>
        <row r="54">
          <cell r="D54" t="str">
            <v>AR10CD2010 - Boca de Pozo</v>
          </cell>
        </row>
        <row r="55">
          <cell r="D55" t="str">
            <v>AR10CD3010 - Boca de Pozo</v>
          </cell>
        </row>
        <row r="56">
          <cell r="D56" t="str">
            <v>AR10CD5010 - Boca de Pozo</v>
          </cell>
        </row>
        <row r="57">
          <cell r="D57" t="str">
            <v>AR10CD7010 - Boca de Pozo</v>
          </cell>
        </row>
        <row r="58">
          <cell r="D58" t="str">
            <v>AR10CD8010 - Boca de Pozo</v>
          </cell>
        </row>
        <row r="59">
          <cell r="D59" t="str">
            <v>AR10CD9010 - Boca de Pozo</v>
          </cell>
        </row>
        <row r="60">
          <cell r="D60" t="str">
            <v>AR10CK4010 - Boca de Pozo</v>
          </cell>
        </row>
        <row r="61">
          <cell r="D61" t="str">
            <v>AR10ANZ010 - Boca de Pozo</v>
          </cell>
        </row>
        <row r="62">
          <cell r="D62" t="str">
            <v>AR10SNZ010 - Boca de Pozo</v>
          </cell>
        </row>
        <row r="63">
          <cell r="D63" t="str">
            <v>AR104NZ010 - Boca de Pozo</v>
          </cell>
        </row>
        <row r="64">
          <cell r="D64" t="str">
            <v>AR106NZ010 - Boca de Pozo</v>
          </cell>
        </row>
        <row r="65">
          <cell r="D65" t="str">
            <v>AR10BNZ010 - Boca de Pozo</v>
          </cell>
        </row>
        <row r="66">
          <cell r="D66" t="str">
            <v>AR40LE1010 - Boca de Pozo</v>
          </cell>
        </row>
        <row r="67">
          <cell r="D67" t="str">
            <v>AR40LE2010 - Boca de Pozo</v>
          </cell>
        </row>
        <row r="68">
          <cell r="D68" t="str">
            <v>AR10AE1010 - Boca de Pozo</v>
          </cell>
        </row>
        <row r="69">
          <cell r="D69" t="str">
            <v>AR10AE2010 - Boca de Pozo</v>
          </cell>
        </row>
        <row r="70">
          <cell r="D70" t="str">
            <v>AR10AE3010 - Boca de Pozo</v>
          </cell>
        </row>
        <row r="71">
          <cell r="D71" t="str">
            <v>AR10AE4010 - Boca de Pozo</v>
          </cell>
        </row>
        <row r="72">
          <cell r="D72" t="str">
            <v>AR10AE5010 - Boca de Pozo</v>
          </cell>
        </row>
        <row r="73">
          <cell r="D73" t="str">
            <v>AR10FEZ010 - Boca de Pozo</v>
          </cell>
        </row>
        <row r="74">
          <cell r="D74" t="str">
            <v>AR11CNZ010 - Boca de Pozo</v>
          </cell>
        </row>
        <row r="75">
          <cell r="D75" t="str">
            <v>AR40LA1010 - Boca de Pozo</v>
          </cell>
        </row>
        <row r="76">
          <cell r="D76" t="str">
            <v>AR40LA2010 - Boca de Pozo</v>
          </cell>
        </row>
        <row r="77">
          <cell r="D77" t="str">
            <v>AR41AC1010 - Boca de Pozo</v>
          </cell>
        </row>
        <row r="78">
          <cell r="D78" t="str">
            <v>AR41AC2010 - Boca de Pozo</v>
          </cell>
        </row>
        <row r="79">
          <cell r="D79" t="str">
            <v>AR41AC3010 - Boca de Pozo</v>
          </cell>
        </row>
        <row r="80">
          <cell r="D80" t="str">
            <v>AR41AC4010 - Boca de Pozo</v>
          </cell>
        </row>
        <row r="81">
          <cell r="D81" t="str">
            <v>AR41AC5010 - Boca de Pozo</v>
          </cell>
        </row>
        <row r="82">
          <cell r="D82" t="str">
            <v>AR42AFZ010 - Boca de Pozo</v>
          </cell>
        </row>
        <row r="83">
          <cell r="D83" t="str">
            <v>BO11CIZ010 - Boca de Pozo</v>
          </cell>
        </row>
        <row r="84">
          <cell r="D84" t="str">
            <v>BO11CNZ010 - Boca de Pozo</v>
          </cell>
        </row>
        <row r="85">
          <cell r="D85" t="str">
            <v>CL10CH1010 - Boca de Pozo</v>
          </cell>
        </row>
        <row r="86">
          <cell r="D86" t="str">
            <v>CL10CC1010 - Boca de Pozo</v>
          </cell>
        </row>
        <row r="87">
          <cell r="D87" t="str">
            <v>CL10CB1010 - Boca de Pozo</v>
          </cell>
        </row>
        <row r="88">
          <cell r="D88" t="str">
            <v>AR10CD1140 - Bombas de profundidad</v>
          </cell>
        </row>
        <row r="89">
          <cell r="D89" t="str">
            <v>AR10CD2140 - Bombas de profundidad</v>
          </cell>
        </row>
        <row r="90">
          <cell r="D90" t="str">
            <v>AR10CD3140 - Bombas de profundidad</v>
          </cell>
        </row>
        <row r="91">
          <cell r="D91" t="str">
            <v>AR10CD5140 - Bombas de profundidad</v>
          </cell>
        </row>
        <row r="92">
          <cell r="D92" t="str">
            <v>AR10CD7140 - Bombas de profundidad</v>
          </cell>
        </row>
        <row r="93">
          <cell r="D93" t="str">
            <v>AR10CD8140 - Bombas de profundidad</v>
          </cell>
        </row>
        <row r="94">
          <cell r="D94" t="str">
            <v>AR10CD9140 - Bombas de profundidad</v>
          </cell>
        </row>
        <row r="95">
          <cell r="D95" t="str">
            <v>AR10CK4140 - Bombas de profundidad</v>
          </cell>
        </row>
        <row r="96">
          <cell r="D96" t="str">
            <v>AR10ANZ140 - Bombas de profundidad</v>
          </cell>
        </row>
        <row r="97">
          <cell r="D97" t="str">
            <v>AR10SNZ140 - Bombas de profundidad</v>
          </cell>
        </row>
        <row r="98">
          <cell r="D98" t="str">
            <v>AR104NZ140 - Bombas de profundidad</v>
          </cell>
        </row>
        <row r="99">
          <cell r="D99" t="str">
            <v>AR106NZ140 - Bombas de profundidad</v>
          </cell>
        </row>
        <row r="100">
          <cell r="D100" t="str">
            <v>AR10BNZ140 - Bombas de profundidad</v>
          </cell>
        </row>
        <row r="101">
          <cell r="D101" t="str">
            <v>AR40LE1140 - Bombas de profundidad</v>
          </cell>
        </row>
        <row r="102">
          <cell r="D102" t="str">
            <v>AR40LE2140 - Bombas de profundidad</v>
          </cell>
        </row>
        <row r="103">
          <cell r="D103" t="str">
            <v>AR10AE1140 - Bombas de profundidad</v>
          </cell>
        </row>
        <row r="104">
          <cell r="D104" t="str">
            <v>AR10AE2140 - Bombas de profundidad</v>
          </cell>
        </row>
        <row r="105">
          <cell r="D105" t="str">
            <v>AR10AE3140 - Bombas de profundidad</v>
          </cell>
        </row>
        <row r="106">
          <cell r="D106" t="str">
            <v>AR10AE4140 - Bombas de profundidad</v>
          </cell>
        </row>
        <row r="107">
          <cell r="D107" t="str">
            <v>AR10AE5140 - Bombas de profundidad</v>
          </cell>
        </row>
        <row r="108">
          <cell r="D108" t="str">
            <v>AR10FEZ140 - Bombas de profundidad</v>
          </cell>
        </row>
        <row r="109">
          <cell r="D109" t="str">
            <v>AR11CNZ140 - Bombas de profundidad</v>
          </cell>
        </row>
        <row r="110">
          <cell r="D110" t="str">
            <v>AR40LA1140 - Bombas de profundidad</v>
          </cell>
        </row>
        <row r="111">
          <cell r="D111" t="str">
            <v>AR40LA2140 - Bombas de profundidad</v>
          </cell>
        </row>
        <row r="112">
          <cell r="D112" t="str">
            <v>AR41AC1140 - Bombas de profundidad</v>
          </cell>
        </row>
        <row r="113">
          <cell r="D113" t="str">
            <v>AR41AC2140 - Bombas de profundidad</v>
          </cell>
        </row>
        <row r="114">
          <cell r="D114" t="str">
            <v>AR41AC3140 - Bombas de profundidad</v>
          </cell>
        </row>
        <row r="115">
          <cell r="D115" t="str">
            <v>AR41AC4140 - Bombas de profundidad</v>
          </cell>
        </row>
        <row r="116">
          <cell r="D116" t="str">
            <v>AR41AC5140 - Bombas de profundidad</v>
          </cell>
        </row>
        <row r="117">
          <cell r="D117" t="str">
            <v>AR42AFZ140 - Bombas de profundidad</v>
          </cell>
        </row>
        <row r="118">
          <cell r="D118" t="str">
            <v>BO11CIZ140 - Bombas de profundidad</v>
          </cell>
        </row>
        <row r="119">
          <cell r="D119" t="str">
            <v>BO11CNZ140 - Bombas de profundidad</v>
          </cell>
        </row>
        <row r="120">
          <cell r="D120" t="str">
            <v>CL10CH1140 - Bombas de profundidad</v>
          </cell>
        </row>
        <row r="121">
          <cell r="D121" t="str">
            <v>CL10CC1140 - Bombas de profundidad</v>
          </cell>
        </row>
        <row r="122">
          <cell r="D122" t="str">
            <v>CL10CB1140 - Bombas de profundidad</v>
          </cell>
        </row>
        <row r="123">
          <cell r="D123" t="str">
            <v>AR10BAZ690 - C.A.B.</v>
          </cell>
        </row>
        <row r="124">
          <cell r="D124" t="str">
            <v>AR10ANZ657 - C.O.O. &amp; Operating VP</v>
          </cell>
        </row>
        <row r="125">
          <cell r="D125" t="str">
            <v>AR10SNZ657 - C.O.O. &amp; Operating VP</v>
          </cell>
        </row>
        <row r="126">
          <cell r="D126" t="str">
            <v>AR104NZ657 - C.O.O. &amp; Operating VP</v>
          </cell>
        </row>
        <row r="127">
          <cell r="D127" t="str">
            <v>AR106NZ657 - C.O.O. &amp; Operating VP</v>
          </cell>
        </row>
        <row r="128">
          <cell r="D128" t="str">
            <v>AR10BNZ657 - C.O.O. &amp; Operating VP</v>
          </cell>
        </row>
        <row r="129">
          <cell r="D129" t="str">
            <v>AR10BAZ665 - C.O.O. &amp; Operating VP</v>
          </cell>
        </row>
        <row r="130">
          <cell r="D130" t="str">
            <v>AR11CNZ657 - C.O.O. &amp; Operating VP</v>
          </cell>
        </row>
        <row r="131">
          <cell r="D131" t="str">
            <v>AR11SAZ657 - C.O.O. &amp; Operating VP</v>
          </cell>
        </row>
        <row r="132">
          <cell r="D132" t="str">
            <v>AR10CD1040 - Caminos, Locac. y mov. de Tierra</v>
          </cell>
        </row>
        <row r="133">
          <cell r="D133" t="str">
            <v>AR10CD2040 - Caminos, Locac. y mov. de Tierra</v>
          </cell>
        </row>
        <row r="134">
          <cell r="D134" t="str">
            <v>AR10CD3040 - Caminos, Locac. y mov. de Tierra</v>
          </cell>
        </row>
        <row r="135">
          <cell r="D135" t="str">
            <v>AR10CD5040 - Caminos, Locac. y mov. de Tierra</v>
          </cell>
        </row>
        <row r="136">
          <cell r="D136" t="str">
            <v>AR10CD7040 - Caminos, Locac. y mov. de Tierra</v>
          </cell>
        </row>
        <row r="137">
          <cell r="D137" t="str">
            <v>AR10CD8040 - Caminos, Locac. y mov. de Tierra</v>
          </cell>
        </row>
        <row r="138">
          <cell r="D138" t="str">
            <v>AR10CD9040 - Caminos, Locac. y mov. de Tierra</v>
          </cell>
        </row>
        <row r="139">
          <cell r="D139" t="str">
            <v>AR10CDE040 - Caminos, Locac. y mov. de Tierra</v>
          </cell>
        </row>
        <row r="140">
          <cell r="D140" t="str">
            <v>AR10CDP040 - Caminos, Locac. y mov. de Tierra</v>
          </cell>
        </row>
        <row r="141">
          <cell r="D141" t="str">
            <v>AR10CK4040 - Caminos, Locac. y mov. de Tierra</v>
          </cell>
        </row>
        <row r="142">
          <cell r="D142" t="str">
            <v>AR10ANZ040 - Caminos, Locac. y mov. de Tierra</v>
          </cell>
        </row>
        <row r="143">
          <cell r="D143" t="str">
            <v>AR10SNZ040 - Caminos, Locac. y mov. de Tierra</v>
          </cell>
        </row>
        <row r="144">
          <cell r="D144" t="str">
            <v>AR104NZ040 - Caminos, Locac. y mov. de Tierra</v>
          </cell>
        </row>
        <row r="145">
          <cell r="D145" t="str">
            <v>AR106NZ040 - Caminos, Locac. y mov. de Tierra</v>
          </cell>
        </row>
        <row r="146">
          <cell r="D146" t="str">
            <v>AR10BNZ040 - Caminos, Locac. y mov. de Tierra</v>
          </cell>
        </row>
        <row r="147">
          <cell r="D147" t="str">
            <v>AR40LE1040 - Caminos, Locac. y mov. de Tierra</v>
          </cell>
        </row>
        <row r="148">
          <cell r="D148" t="str">
            <v>AR40LE2040 - Caminos, Locac. y mov. de Tierra</v>
          </cell>
        </row>
        <row r="149">
          <cell r="D149" t="str">
            <v>AR10AE1040 - Caminos, Locac. y mov. de Tierra</v>
          </cell>
        </row>
        <row r="150">
          <cell r="D150" t="str">
            <v>AR10AE2040 - Caminos, Locac. y mov. de Tierra</v>
          </cell>
        </row>
        <row r="151">
          <cell r="D151" t="str">
            <v>AR10AE3040 - Caminos, Locac. y mov. de Tierra</v>
          </cell>
        </row>
        <row r="152">
          <cell r="D152" t="str">
            <v>AR10AE4040 - Caminos, Locac. y mov. de Tierra</v>
          </cell>
        </row>
        <row r="153">
          <cell r="D153" t="str">
            <v>AR10AE6040 - Caminos, Locac. y mov. de Tierra</v>
          </cell>
        </row>
        <row r="154">
          <cell r="D154" t="str">
            <v>AR10AE7040 - Caminos, Locac. y mov. de Tierra</v>
          </cell>
        </row>
        <row r="155">
          <cell r="D155" t="str">
            <v>AR10AE5040 - Caminos, Locac. y mov. de Tierra</v>
          </cell>
        </row>
        <row r="156">
          <cell r="D156" t="str">
            <v>AR10FEZ040 - Caminos, Locac. y mov. de Tierra</v>
          </cell>
        </row>
        <row r="157">
          <cell r="D157" t="str">
            <v>AR11CNZ040 - Caminos, Locac. y mov. de Tierra</v>
          </cell>
        </row>
        <row r="158">
          <cell r="D158" t="str">
            <v>AR40LA1040 - Caminos, Locac. y mov. de Tierra</v>
          </cell>
        </row>
        <row r="159">
          <cell r="D159" t="str">
            <v>AR40LA2040 - Caminos, Locac. y mov. de Tierra</v>
          </cell>
        </row>
        <row r="160">
          <cell r="D160" t="str">
            <v>AR41AC1040 - Caminos, Locac. y mov. de Tierra</v>
          </cell>
        </row>
        <row r="161">
          <cell r="D161" t="str">
            <v>AR41AC2040 - Caminos, Locac. y mov. de Tierra</v>
          </cell>
        </row>
        <row r="162">
          <cell r="D162" t="str">
            <v>AR41AC3040 - Caminos, Locac. y mov. de Tierra</v>
          </cell>
        </row>
        <row r="163">
          <cell r="D163" t="str">
            <v>AR41AC4040 - Caminos, Locac. y mov. de Tierra</v>
          </cell>
        </row>
        <row r="164">
          <cell r="D164" t="str">
            <v>AR41AC6040 - Caminos, Locac. y mov. de Tierra</v>
          </cell>
        </row>
        <row r="165">
          <cell r="D165" t="str">
            <v>AR41AC7040 - Caminos, Locac. y mov. de Tierra</v>
          </cell>
        </row>
        <row r="166">
          <cell r="D166" t="str">
            <v>AR41AC5040 - Caminos, Locac. y mov. de Tierra</v>
          </cell>
        </row>
        <row r="167">
          <cell r="D167" t="str">
            <v>AR42AFZ040 - Caminos, Locac. y mov. de Tierra</v>
          </cell>
        </row>
        <row r="168">
          <cell r="D168" t="str">
            <v>BO11CIZ040 - Caminos, Locac. y mov. de Tierra</v>
          </cell>
        </row>
        <row r="169">
          <cell r="D169" t="str">
            <v>BO11CNZ040 - Caminos, Locac. y mov. de Tierra</v>
          </cell>
        </row>
        <row r="170">
          <cell r="D170" t="str">
            <v>CL10CH1040 - Caminos, Locac. y mov. de Tierra</v>
          </cell>
        </row>
        <row r="171">
          <cell r="D171" t="str">
            <v>CL10CC1040 - Caminos, Locac. y mov. de Tierra</v>
          </cell>
        </row>
        <row r="172">
          <cell r="D172" t="str">
            <v>CL10CB1040 - Caminos, Locac. y mov. de Tierra</v>
          </cell>
        </row>
        <row r="173">
          <cell r="D173" t="str">
            <v>AR10BAZ740 - Chief Executive Officer(C.E.O)</v>
          </cell>
        </row>
        <row r="174">
          <cell r="D174" t="str">
            <v>AR10BAZ735 - Chief Financial Officer (C.F.O)</v>
          </cell>
        </row>
        <row r="175">
          <cell r="D175" t="str">
            <v>AR10CDZ520 - Comercial</v>
          </cell>
        </row>
        <row r="176">
          <cell r="D176" t="str">
            <v>AR10CK4520 - Comercial</v>
          </cell>
        </row>
        <row r="177">
          <cell r="D177" t="str">
            <v>AR10APZ525 - Controller</v>
          </cell>
        </row>
        <row r="178">
          <cell r="D178" t="str">
            <v>AR10SRZ525 - Controller</v>
          </cell>
        </row>
        <row r="179">
          <cell r="D179" t="str">
            <v>AR1040Z525 - Controller</v>
          </cell>
        </row>
        <row r="180">
          <cell r="D180" t="str">
            <v>AR1046Z525 - Controller</v>
          </cell>
        </row>
        <row r="181">
          <cell r="D181" t="str">
            <v>AR10BCZ525 - Controller</v>
          </cell>
        </row>
        <row r="182">
          <cell r="D182" t="str">
            <v>AR10CDZ525 - Controller</v>
          </cell>
        </row>
        <row r="183">
          <cell r="D183" t="str">
            <v>AR10CK4525 - Controller</v>
          </cell>
        </row>
        <row r="184">
          <cell r="D184" t="str">
            <v>AR10ANZ525 - Controller</v>
          </cell>
        </row>
        <row r="185">
          <cell r="D185" t="str">
            <v>AR10SNZ525 - Controller</v>
          </cell>
        </row>
        <row r="186">
          <cell r="D186" t="str">
            <v>AR104NZ525 - Controller</v>
          </cell>
        </row>
        <row r="187">
          <cell r="D187" t="str">
            <v>AR106NZ525 - Controller</v>
          </cell>
        </row>
        <row r="188">
          <cell r="D188" t="str">
            <v>AR10BNZ525 - Controller</v>
          </cell>
        </row>
        <row r="189">
          <cell r="D189" t="str">
            <v>AR40LE2525 - Controller</v>
          </cell>
        </row>
        <row r="190">
          <cell r="D190" t="str">
            <v>AR10AEZ525 - Controller</v>
          </cell>
        </row>
        <row r="191">
          <cell r="D191" t="str">
            <v>AR10FEZ525 - Controller</v>
          </cell>
        </row>
        <row r="192">
          <cell r="D192" t="str">
            <v>AR10CEZ525 - Controller</v>
          </cell>
        </row>
        <row r="193">
          <cell r="D193" t="str">
            <v>AR10SEZ525 - Controller</v>
          </cell>
        </row>
        <row r="194">
          <cell r="D194" t="str">
            <v>AR10BAZ525 - Controller</v>
          </cell>
        </row>
        <row r="195">
          <cell r="D195" t="str">
            <v>AR11CAZ525 - Controller</v>
          </cell>
        </row>
        <row r="196">
          <cell r="D196" t="str">
            <v>AR11CNZ525 - Controller</v>
          </cell>
        </row>
        <row r="197">
          <cell r="D197" t="str">
            <v>AR11SAZ525 - Controller</v>
          </cell>
        </row>
        <row r="198">
          <cell r="D198" t="str">
            <v>AR12FUZ525 - Controller</v>
          </cell>
        </row>
        <row r="199">
          <cell r="D199" t="str">
            <v>AR12FMZ525 - Controller</v>
          </cell>
        </row>
        <row r="200">
          <cell r="D200" t="str">
            <v>AR13BSZ525 - Controller</v>
          </cell>
        </row>
        <row r="201">
          <cell r="D201" t="str">
            <v>AR40LA2525 - Controller</v>
          </cell>
        </row>
        <row r="202">
          <cell r="D202" t="str">
            <v>AR41ACZ525 - Controller</v>
          </cell>
        </row>
        <row r="203">
          <cell r="D203" t="str">
            <v>AR42AFZ525 - Controller</v>
          </cell>
        </row>
        <row r="204">
          <cell r="D204" t="str">
            <v>AR43GCZ525 - Controller</v>
          </cell>
        </row>
        <row r="205">
          <cell r="D205" t="str">
            <v>AR44GSZ525 - Controller</v>
          </cell>
        </row>
        <row r="206">
          <cell r="D206" t="str">
            <v>BO10OGZ525 - Controller</v>
          </cell>
        </row>
        <row r="207">
          <cell r="D207" t="str">
            <v>BO11CIZ525 - Controller</v>
          </cell>
        </row>
        <row r="208">
          <cell r="D208" t="str">
            <v>BO11CNZ525 - Controller</v>
          </cell>
        </row>
        <row r="209">
          <cell r="D209" t="str">
            <v>CL10CH1525 - Controller</v>
          </cell>
        </row>
        <row r="210">
          <cell r="D210" t="str">
            <v>CL10CC1525 - Controller</v>
          </cell>
        </row>
        <row r="211">
          <cell r="D211" t="str">
            <v>CL10CB1525 - Controller</v>
          </cell>
        </row>
        <row r="212">
          <cell r="D212" t="str">
            <v>AR10CDZ880 - Costos improductivos</v>
          </cell>
        </row>
        <row r="213">
          <cell r="D213" t="str">
            <v>AR10CK4880 - Costos improductivos</v>
          </cell>
        </row>
        <row r="214">
          <cell r="D214" t="str">
            <v>AR10ANZ695 - Desarrollo de mercado</v>
          </cell>
        </row>
        <row r="215">
          <cell r="D215" t="str">
            <v>AR10SNZ695 - Desarrollo de mercado</v>
          </cell>
        </row>
        <row r="216">
          <cell r="D216" t="str">
            <v>AR104NZ695 - Desarrollo de mercado</v>
          </cell>
        </row>
        <row r="217">
          <cell r="D217" t="str">
            <v>AR106NZ695 - Desarrollo de mercado</v>
          </cell>
        </row>
        <row r="218">
          <cell r="D218" t="str">
            <v>AR10BNZ695 - Desarrollo de mercado</v>
          </cell>
        </row>
        <row r="219">
          <cell r="D219" t="str">
            <v>AR10BAZ700 - Desarrollo de mercado</v>
          </cell>
        </row>
        <row r="220">
          <cell r="D220" t="str">
            <v>AR11CNZ695 - Desarrollo de mercado</v>
          </cell>
        </row>
        <row r="221">
          <cell r="D221" t="str">
            <v>AR11SAZ695 - Desarrollo de mercado</v>
          </cell>
        </row>
        <row r="222">
          <cell r="D222" t="str">
            <v>AR10APZ530 - Desarrollo De Reservas</v>
          </cell>
        </row>
        <row r="223">
          <cell r="D223" t="str">
            <v>AR10SRZ530 - Desarrollo De Reservas</v>
          </cell>
        </row>
        <row r="224">
          <cell r="D224" t="str">
            <v>AR1040Z530 - Desarrollo De Reservas</v>
          </cell>
        </row>
        <row r="225">
          <cell r="D225" t="str">
            <v>AR1046Z530 - Desarrollo De Reservas</v>
          </cell>
        </row>
        <row r="226">
          <cell r="D226" t="str">
            <v>AR10BCZ530 - Desarrollo De Reservas</v>
          </cell>
        </row>
        <row r="227">
          <cell r="D227" t="str">
            <v>AR10CDZ530 - Desarrollo De Reservas</v>
          </cell>
        </row>
        <row r="228">
          <cell r="D228" t="str">
            <v>AR10CK4530 - Desarrollo De Reservas</v>
          </cell>
        </row>
        <row r="229">
          <cell r="D229" t="str">
            <v>AR10ANZ530 - Desarrollo De Reservas</v>
          </cell>
        </row>
        <row r="230">
          <cell r="D230" t="str">
            <v>AR10SNZ530 - Desarrollo De Reservas</v>
          </cell>
        </row>
        <row r="231">
          <cell r="D231" t="str">
            <v>AR104NZ530 - Desarrollo De Reservas</v>
          </cell>
        </row>
        <row r="232">
          <cell r="D232" t="str">
            <v>AR106NZ530 - Desarrollo De Reservas</v>
          </cell>
        </row>
        <row r="233">
          <cell r="D233" t="str">
            <v>AR10BNZ530 - Desarrollo De Reservas</v>
          </cell>
        </row>
        <row r="234">
          <cell r="D234" t="str">
            <v>AR40LE2530 - Desarrollo De Reservas</v>
          </cell>
        </row>
        <row r="235">
          <cell r="D235" t="str">
            <v>AR10AEZ530 - Desarrollo De Reservas</v>
          </cell>
        </row>
        <row r="236">
          <cell r="D236" t="str">
            <v>AR10FEZ530 - Desarrollo De Reservas</v>
          </cell>
        </row>
        <row r="237">
          <cell r="D237" t="str">
            <v>AR10CEZ530 - Desarrollo De Reservas</v>
          </cell>
        </row>
        <row r="238">
          <cell r="D238" t="str">
            <v>AR10SEZ530 - Desarrollo De Reservas</v>
          </cell>
        </row>
        <row r="239">
          <cell r="D239" t="str">
            <v>AR10BAZ530 - Desarrollo De Reservas</v>
          </cell>
        </row>
        <row r="240">
          <cell r="D240" t="str">
            <v>AR11CAZ530 - Desarrollo De Reservas</v>
          </cell>
        </row>
        <row r="241">
          <cell r="D241" t="str">
            <v>AR11CNZ530 - Desarrollo De Reservas</v>
          </cell>
        </row>
        <row r="242">
          <cell r="D242" t="str">
            <v>AR11SAZ530 - Desarrollo De Reservas</v>
          </cell>
        </row>
        <row r="243">
          <cell r="D243" t="str">
            <v>AR12FUZ530 - Desarrollo De Reservas</v>
          </cell>
        </row>
        <row r="244">
          <cell r="D244" t="str">
            <v>AR12FMZ530 - Desarrollo De Reservas</v>
          </cell>
        </row>
        <row r="245">
          <cell r="D245" t="str">
            <v>AR13BSZ530 - Desarrollo De Reservas</v>
          </cell>
        </row>
        <row r="246">
          <cell r="D246" t="str">
            <v>AR40LA2530 - Desarrollo De Reservas</v>
          </cell>
        </row>
        <row r="247">
          <cell r="D247" t="str">
            <v>AR41ACZ530 - Desarrollo De Reservas</v>
          </cell>
        </row>
        <row r="248">
          <cell r="D248" t="str">
            <v>AR42AFZ530 - Desarrollo De Reservas</v>
          </cell>
        </row>
        <row r="249">
          <cell r="D249" t="str">
            <v>AR43GCZ530 - Desarrollo De Reservas</v>
          </cell>
        </row>
        <row r="250">
          <cell r="D250" t="str">
            <v>AR44GSZ530 - Desarrollo De Reservas</v>
          </cell>
        </row>
        <row r="251">
          <cell r="D251" t="str">
            <v>BO10OGZ530 - Desarrollo De Reservas</v>
          </cell>
        </row>
        <row r="252">
          <cell r="D252" t="str">
            <v>BO11CIZ530 - Desarrollo De Reservas</v>
          </cell>
        </row>
        <row r="253">
          <cell r="D253" t="str">
            <v>BO11CNZ530 - Desarrollo De Reservas</v>
          </cell>
        </row>
        <row r="254">
          <cell r="D254" t="str">
            <v>CL10CH1530 - Desarrollo De Reservas</v>
          </cell>
        </row>
        <row r="255">
          <cell r="D255" t="str">
            <v>CL10CC1530 - Desarrollo De Reservas</v>
          </cell>
        </row>
        <row r="256">
          <cell r="D256" t="str">
            <v>CL10CB1530 - Desarrollo De Reservas</v>
          </cell>
        </row>
        <row r="257">
          <cell r="D257" t="str">
            <v>AR10CDZ535 - Energía</v>
          </cell>
        </row>
        <row r="258">
          <cell r="D258" t="str">
            <v>AR10CK4535 - Energía</v>
          </cell>
        </row>
        <row r="259">
          <cell r="D259" t="str">
            <v>AR10CD1001 - Eq. Mult. 1</v>
          </cell>
        </row>
        <row r="260">
          <cell r="D260" t="str">
            <v>AR10CD2001 - Eq. Mult. 1</v>
          </cell>
        </row>
        <row r="261">
          <cell r="D261" t="str">
            <v>AR10CD3001 - Eq. Mult. 1</v>
          </cell>
        </row>
        <row r="262">
          <cell r="D262" t="str">
            <v>AR10CD5001 - Eq. Mult. 1</v>
          </cell>
        </row>
        <row r="263">
          <cell r="D263" t="str">
            <v>AR10CD7001 - Eq. Mult. 1</v>
          </cell>
        </row>
        <row r="264">
          <cell r="D264" t="str">
            <v>AR10CD8001 - Eq. Mult. 1</v>
          </cell>
        </row>
        <row r="265">
          <cell r="D265" t="str">
            <v>AR10CD9001 - Eq. Mult. 1</v>
          </cell>
        </row>
        <row r="266">
          <cell r="D266" t="str">
            <v>AR10CDE001 - Eq. Mult. 1</v>
          </cell>
        </row>
        <row r="267">
          <cell r="D267" t="str">
            <v>AR10CDP001 - Eq. Mult. 1</v>
          </cell>
        </row>
        <row r="268">
          <cell r="D268" t="str">
            <v>AR10CK4001 - Eq. Mult. 1</v>
          </cell>
        </row>
        <row r="269">
          <cell r="D269" t="str">
            <v>AR10CD1002 - Eq. Mult. 2</v>
          </cell>
        </row>
        <row r="270">
          <cell r="D270" t="str">
            <v>AR10CD2002 - Eq. Mult. 2</v>
          </cell>
        </row>
        <row r="271">
          <cell r="D271" t="str">
            <v>AR10CD3002 - Eq. Mult. 2</v>
          </cell>
        </row>
        <row r="272">
          <cell r="D272" t="str">
            <v>AR10CD5002 - Eq. Mult. 2</v>
          </cell>
        </row>
        <row r="273">
          <cell r="D273" t="str">
            <v>AR10CD7002 - Eq. Mult. 2</v>
          </cell>
        </row>
        <row r="274">
          <cell r="D274" t="str">
            <v>AR10CD8002 - Eq. Mult. 2</v>
          </cell>
        </row>
        <row r="275">
          <cell r="D275" t="str">
            <v>AR10CD9002 - Eq. Mult. 2</v>
          </cell>
        </row>
        <row r="276">
          <cell r="D276" t="str">
            <v>AR10CDE002 - Eq. Mult. 2</v>
          </cell>
        </row>
        <row r="277">
          <cell r="D277" t="str">
            <v>AR10CDP002 - Eq. Mult. 2</v>
          </cell>
        </row>
        <row r="278">
          <cell r="D278" t="str">
            <v>AR10CK4002 - Eq. Mult. 2</v>
          </cell>
        </row>
        <row r="279">
          <cell r="D279" t="str">
            <v>AR10CD1003 - Eq. Mult. 3</v>
          </cell>
        </row>
        <row r="280">
          <cell r="D280" t="str">
            <v>AR10CD2003 - Eq. Mult. 3</v>
          </cell>
        </row>
        <row r="281">
          <cell r="D281" t="str">
            <v>AR10CD3003 - Eq. Mult. 3</v>
          </cell>
        </row>
        <row r="282">
          <cell r="D282" t="str">
            <v>AR10CD5003 - Eq. Mult. 3</v>
          </cell>
        </row>
        <row r="283">
          <cell r="D283" t="str">
            <v>AR10CD7003 - Eq. Mult. 3</v>
          </cell>
        </row>
        <row r="284">
          <cell r="D284" t="str">
            <v>AR10CD8003 - Eq. Mult. 3</v>
          </cell>
        </row>
        <row r="285">
          <cell r="D285" t="str">
            <v>AR10CD9003 - Eq. Mult. 3</v>
          </cell>
        </row>
        <row r="286">
          <cell r="D286" t="str">
            <v>AR10CK4003 - Eq. Mult. 3</v>
          </cell>
        </row>
        <row r="287">
          <cell r="D287" t="str">
            <v>AR10CD1008 - Eq. Mult. 8</v>
          </cell>
        </row>
        <row r="288">
          <cell r="D288" t="str">
            <v>AR10CD2008 - Eq. Mult. 8</v>
          </cell>
        </row>
        <row r="289">
          <cell r="D289" t="str">
            <v>AR10CD3008 - Eq. Mult. 8</v>
          </cell>
        </row>
        <row r="290">
          <cell r="D290" t="str">
            <v>AR10CD5008 - Eq. Mult. 8</v>
          </cell>
        </row>
        <row r="291">
          <cell r="D291" t="str">
            <v>AR10CD7008 - Eq. Mult. 8</v>
          </cell>
        </row>
        <row r="292">
          <cell r="D292" t="str">
            <v>AR10CD8008 - Eq. Mult. 8</v>
          </cell>
        </row>
        <row r="293">
          <cell r="D293" t="str">
            <v>AR10CD9008 - Eq. Mult. 8</v>
          </cell>
        </row>
        <row r="294">
          <cell r="D294" t="str">
            <v>AR10CK4008 - Eq. Mult. 8</v>
          </cell>
        </row>
        <row r="295">
          <cell r="D295" t="str">
            <v>AR10CD1130 - ESP</v>
          </cell>
        </row>
        <row r="296">
          <cell r="D296" t="str">
            <v>AR10CD2130 - ESP</v>
          </cell>
        </row>
        <row r="297">
          <cell r="D297" t="str">
            <v>AR10CD3130 - ESP</v>
          </cell>
        </row>
        <row r="298">
          <cell r="D298" t="str">
            <v>AR10CD5130 - ESP</v>
          </cell>
        </row>
        <row r="299">
          <cell r="D299" t="str">
            <v>AR10CD7130 - ESP</v>
          </cell>
        </row>
        <row r="300">
          <cell r="D300" t="str">
            <v>AR10CD8130 - ESP</v>
          </cell>
        </row>
        <row r="301">
          <cell r="D301" t="str">
            <v>AR10CD9130 - ESP</v>
          </cell>
        </row>
        <row r="302">
          <cell r="D302" t="str">
            <v>AR10CK4130 - ESP</v>
          </cell>
        </row>
        <row r="303">
          <cell r="D303" t="str">
            <v>AR10ANZ130 - ESP</v>
          </cell>
        </row>
        <row r="304">
          <cell r="D304" t="str">
            <v>AR10SNZ130 - ESP</v>
          </cell>
        </row>
        <row r="305">
          <cell r="D305" t="str">
            <v>AR104NZ130 - ESP</v>
          </cell>
        </row>
        <row r="306">
          <cell r="D306" t="str">
            <v>AR106NZ130 - ESP</v>
          </cell>
        </row>
        <row r="307">
          <cell r="D307" t="str">
            <v>AR10BNZ130 - ESP</v>
          </cell>
        </row>
        <row r="308">
          <cell r="D308" t="str">
            <v>AR40LE1130 - ESP</v>
          </cell>
        </row>
        <row r="309">
          <cell r="D309" t="str">
            <v>AR40LE2130 - ESP</v>
          </cell>
        </row>
        <row r="310">
          <cell r="D310" t="str">
            <v>AR10AE1130 - ESP</v>
          </cell>
        </row>
        <row r="311">
          <cell r="D311" t="str">
            <v>AR10AE2130 - ESP</v>
          </cell>
        </row>
        <row r="312">
          <cell r="D312" t="str">
            <v>AR10AE3130 - ESP</v>
          </cell>
        </row>
        <row r="313">
          <cell r="D313" t="str">
            <v>AR10AE4130 - ESP</v>
          </cell>
        </row>
        <row r="314">
          <cell r="D314" t="str">
            <v>AR10AE5130 - ESP</v>
          </cell>
        </row>
        <row r="315">
          <cell r="D315" t="str">
            <v>AR10FEZ130 - ESP</v>
          </cell>
        </row>
        <row r="316">
          <cell r="D316" t="str">
            <v>AR11CNZ130 - ESP</v>
          </cell>
        </row>
        <row r="317">
          <cell r="D317" t="str">
            <v>AR40LA1130 - ESP</v>
          </cell>
        </row>
        <row r="318">
          <cell r="D318" t="str">
            <v>AR40LA2130 - ESP</v>
          </cell>
        </row>
        <row r="319">
          <cell r="D319" t="str">
            <v>AR41AC1130 - ESP</v>
          </cell>
        </row>
        <row r="320">
          <cell r="D320" t="str">
            <v>AR41AC2130 - ESP</v>
          </cell>
        </row>
        <row r="321">
          <cell r="D321" t="str">
            <v>AR41AC3130 - ESP</v>
          </cell>
        </row>
        <row r="322">
          <cell r="D322" t="str">
            <v>AR41AC4130 - ESP</v>
          </cell>
        </row>
        <row r="323">
          <cell r="D323" t="str">
            <v>AR41AC5130 - ESP</v>
          </cell>
        </row>
        <row r="324">
          <cell r="D324" t="str">
            <v>AR42AFZ130 - ESP</v>
          </cell>
        </row>
        <row r="325">
          <cell r="D325" t="str">
            <v>BO11CIZ130 - ESP</v>
          </cell>
        </row>
        <row r="326">
          <cell r="D326" t="str">
            <v>BO11CNZ130 - ESP</v>
          </cell>
        </row>
        <row r="327">
          <cell r="D327" t="str">
            <v>CL10CH1130 - ESP</v>
          </cell>
        </row>
        <row r="328">
          <cell r="D328" t="str">
            <v>CL10CC1130 - ESP</v>
          </cell>
        </row>
        <row r="329">
          <cell r="D329" t="str">
            <v>CL10CB1130 - ESP</v>
          </cell>
        </row>
        <row r="330">
          <cell r="D330" t="str">
            <v>AR10CDZ540 - Excelencia Operativa</v>
          </cell>
        </row>
        <row r="331">
          <cell r="D331" t="str">
            <v>AR10CK4540 - Excelencia Operativa</v>
          </cell>
        </row>
        <row r="332">
          <cell r="D332" t="str">
            <v>AR10APZ675 - Exploración</v>
          </cell>
        </row>
        <row r="333">
          <cell r="D333" t="str">
            <v>AR10SRZ675 - Exploración</v>
          </cell>
        </row>
        <row r="334">
          <cell r="D334" t="str">
            <v>AR1040Z675 - Exploración</v>
          </cell>
        </row>
        <row r="335">
          <cell r="D335" t="str">
            <v>AR1046Z675 - Exploración</v>
          </cell>
        </row>
        <row r="336">
          <cell r="D336" t="str">
            <v>AR10BCZ675 - Exploración</v>
          </cell>
        </row>
        <row r="337">
          <cell r="D337" t="str">
            <v>AR10ANZ670 - Exploración</v>
          </cell>
        </row>
        <row r="338">
          <cell r="D338" t="str">
            <v>AR10SNZ670 - Exploración</v>
          </cell>
        </row>
        <row r="339">
          <cell r="D339" t="str">
            <v>AR104NZ670 - Exploración</v>
          </cell>
        </row>
        <row r="340">
          <cell r="D340" t="str">
            <v>AR106NZ670 - Exploración</v>
          </cell>
        </row>
        <row r="341">
          <cell r="D341" t="str">
            <v>AR10BNZ670 - Exploración</v>
          </cell>
        </row>
        <row r="342">
          <cell r="D342" t="str">
            <v>AR40LE2675 - Exploración</v>
          </cell>
        </row>
        <row r="343">
          <cell r="D343" t="str">
            <v>AR10AEZ675 - Exploración</v>
          </cell>
        </row>
        <row r="344">
          <cell r="D344" t="str">
            <v>AR10FEZ675 - Exploración</v>
          </cell>
        </row>
        <row r="345">
          <cell r="D345" t="str">
            <v>AR10CEZ675 - Exploración</v>
          </cell>
        </row>
        <row r="346">
          <cell r="D346" t="str">
            <v>AR10SEZ675 - Exploración</v>
          </cell>
        </row>
        <row r="347">
          <cell r="D347" t="str">
            <v>AR10BAZ675 - Exploración</v>
          </cell>
        </row>
        <row r="348">
          <cell r="D348" t="str">
            <v>AR11CAZ675 - Exploración</v>
          </cell>
        </row>
        <row r="349">
          <cell r="D349" t="str">
            <v>AR11CNZ670 - Exploración</v>
          </cell>
        </row>
        <row r="350">
          <cell r="D350" t="str">
            <v>AR11SAZ670 - Exploración</v>
          </cell>
        </row>
        <row r="351">
          <cell r="D351" t="str">
            <v>AR12FUZ675 - Exploración</v>
          </cell>
        </row>
        <row r="352">
          <cell r="D352" t="str">
            <v>AR12FMZ675 - Exploración</v>
          </cell>
        </row>
        <row r="353">
          <cell r="D353" t="str">
            <v>AR13BSZ675 - Exploración</v>
          </cell>
        </row>
        <row r="354">
          <cell r="D354" t="str">
            <v>AR40LA2675 - Exploración</v>
          </cell>
        </row>
        <row r="355">
          <cell r="D355" t="str">
            <v>AR41ACZ675 - Exploración</v>
          </cell>
        </row>
        <row r="356">
          <cell r="D356" t="str">
            <v>AR42AFZ675 - Exploración</v>
          </cell>
        </row>
        <row r="357">
          <cell r="D357" t="str">
            <v>AR43GCZ675 - Exploración</v>
          </cell>
        </row>
        <row r="358">
          <cell r="D358" t="str">
            <v>AR44GSZ675 - Exploración</v>
          </cell>
        </row>
        <row r="359">
          <cell r="D359" t="str">
            <v>BO10OGZ675 - Exploración</v>
          </cell>
        </row>
        <row r="360">
          <cell r="D360" t="str">
            <v>BO11CIZ675 - Exploración</v>
          </cell>
        </row>
        <row r="361">
          <cell r="D361" t="str">
            <v>BO11CNZ675 - Exploración</v>
          </cell>
        </row>
        <row r="362">
          <cell r="D362" t="str">
            <v>CL10CH1675 - Exploración</v>
          </cell>
        </row>
        <row r="363">
          <cell r="D363" t="str">
            <v>CL10CC1675 - Exploración</v>
          </cell>
        </row>
        <row r="364">
          <cell r="D364" t="str">
            <v>CL10CB1675 - Exploración</v>
          </cell>
        </row>
        <row r="365">
          <cell r="D365" t="str">
            <v>AR10ANZ715 - Finanzas Corporativas de Capital</v>
          </cell>
        </row>
        <row r="366">
          <cell r="D366" t="str">
            <v>AR10SNZ715 - Finanzas Corporativas de Capital</v>
          </cell>
        </row>
        <row r="367">
          <cell r="D367" t="str">
            <v>AR104NZ715 - Finanzas Corporativas de Capital</v>
          </cell>
        </row>
        <row r="368">
          <cell r="D368" t="str">
            <v>AR106NZ715 - Finanzas Corporativas de Capital</v>
          </cell>
        </row>
        <row r="369">
          <cell r="D369" t="str">
            <v>AR10BNZ715 - Finanzas Corporativas de Capital</v>
          </cell>
        </row>
        <row r="370">
          <cell r="D370" t="str">
            <v>AR10BAZ720 - Finanzas Corporativas de Capital</v>
          </cell>
        </row>
        <row r="371">
          <cell r="D371" t="str">
            <v>AR11CNZ715 - Finanzas Corporativas de Capital</v>
          </cell>
        </row>
        <row r="372">
          <cell r="D372" t="str">
            <v>AR11SAZ715 - Finanzas Corporativas de Capital</v>
          </cell>
        </row>
        <row r="373">
          <cell r="D373" t="str">
            <v>AR10APZ545 - Finanzas Y Planeamiento</v>
          </cell>
        </row>
        <row r="374">
          <cell r="D374" t="str">
            <v>AR10SRZ545 - Finanzas Y Planeamiento</v>
          </cell>
        </row>
        <row r="375">
          <cell r="D375" t="str">
            <v>AR1040Z545 - Finanzas Y Planeamiento</v>
          </cell>
        </row>
        <row r="376">
          <cell r="D376" t="str">
            <v>AR1046Z545 - Finanzas Y Planeamiento</v>
          </cell>
        </row>
        <row r="377">
          <cell r="D377" t="str">
            <v>AR10BCZ545 - Finanzas Y Planeamiento</v>
          </cell>
        </row>
        <row r="378">
          <cell r="D378" t="str">
            <v>AR10CDZ545 - Finanzas Y Planeamiento</v>
          </cell>
        </row>
        <row r="379">
          <cell r="D379" t="str">
            <v>AR10CK4545 - Finanzas Y Planeamiento</v>
          </cell>
        </row>
        <row r="380">
          <cell r="D380" t="str">
            <v>AR10ANZ545 - Finanzas Y Planeamiento</v>
          </cell>
        </row>
        <row r="381">
          <cell r="D381" t="str">
            <v>AR10SNZ545 - Finanzas Y Planeamiento</v>
          </cell>
        </row>
        <row r="382">
          <cell r="D382" t="str">
            <v>AR104NZ545 - Finanzas Y Planeamiento</v>
          </cell>
        </row>
        <row r="383">
          <cell r="D383" t="str">
            <v>AR106NZ545 - Finanzas Y Planeamiento</v>
          </cell>
        </row>
        <row r="384">
          <cell r="D384" t="str">
            <v>AR10BNZ545 - Finanzas Y Planeamiento</v>
          </cell>
        </row>
        <row r="385">
          <cell r="D385" t="str">
            <v>AR40LE2545 - Finanzas Y Planeamiento</v>
          </cell>
        </row>
        <row r="386">
          <cell r="D386" t="str">
            <v>AR10FEZ545 - Finanzas Y Planeamiento</v>
          </cell>
        </row>
        <row r="387">
          <cell r="D387" t="str">
            <v>AR10CEZ545 - Finanzas Y Planeamiento</v>
          </cell>
        </row>
        <row r="388">
          <cell r="D388" t="str">
            <v>AR10SEZ545 - Finanzas Y Planeamiento</v>
          </cell>
        </row>
        <row r="389">
          <cell r="D389" t="str">
            <v>AR10BAZ545 - Finanzas Y Planeamiento</v>
          </cell>
        </row>
        <row r="390">
          <cell r="D390" t="str">
            <v>AR11CAZ545 - Finanzas Y Planeamiento</v>
          </cell>
        </row>
        <row r="391">
          <cell r="D391" t="str">
            <v>AR11CNZ545 - Finanzas Y Planeamiento</v>
          </cell>
        </row>
        <row r="392">
          <cell r="D392" t="str">
            <v>AR11SAZ545 - Finanzas Y Planeamiento</v>
          </cell>
        </row>
        <row r="393">
          <cell r="D393" t="str">
            <v>AR12FUZ545 - Finanzas Y Planeamiento</v>
          </cell>
        </row>
        <row r="394">
          <cell r="D394" t="str">
            <v>AR12FMZ545 - Finanzas Y Planeamiento</v>
          </cell>
        </row>
        <row r="395">
          <cell r="D395" t="str">
            <v>AR13BSZ545 - Finanzas Y Planeamiento</v>
          </cell>
        </row>
        <row r="396">
          <cell r="D396" t="str">
            <v>AR40LA2545 - Finanzas Y Planeamiento</v>
          </cell>
        </row>
        <row r="397">
          <cell r="D397" t="str">
            <v>AR42AFZ545 - Finanzas Y Planeamiento</v>
          </cell>
        </row>
        <row r="398">
          <cell r="D398" t="str">
            <v>AR43GCZ545 - Finanzas Y Planeamiento</v>
          </cell>
        </row>
        <row r="399">
          <cell r="D399" t="str">
            <v>AR44GSZ545 - Finanzas Y Planeamiento</v>
          </cell>
        </row>
        <row r="400">
          <cell r="D400" t="str">
            <v>BO10OGZ545 - Finanzas Y Planeamiento</v>
          </cell>
        </row>
        <row r="401">
          <cell r="D401" t="str">
            <v>BO11CIZ545 - Finanzas Y Planeamiento</v>
          </cell>
        </row>
        <row r="402">
          <cell r="D402" t="str">
            <v>BO11CNZ545 - Finanzas Y Planeamiento</v>
          </cell>
        </row>
        <row r="403">
          <cell r="D403" t="str">
            <v>CL10CH1545 - Finanzas Y Planeamiento</v>
          </cell>
        </row>
        <row r="404">
          <cell r="D404" t="str">
            <v>CL10CC1545 - Finanzas Y Planeamiento</v>
          </cell>
        </row>
        <row r="405">
          <cell r="D405" t="str">
            <v>CL10CB1545 - Finanzas Y Planeamiento</v>
          </cell>
        </row>
        <row r="406">
          <cell r="D406" t="str">
            <v>AR10APZ860 - Gas</v>
          </cell>
        </row>
        <row r="407">
          <cell r="D407" t="str">
            <v>AR10SRZ860 - Gas</v>
          </cell>
        </row>
        <row r="408">
          <cell r="D408" t="str">
            <v>AR11CAZ860 - Gas</v>
          </cell>
        </row>
        <row r="409">
          <cell r="D409" t="str">
            <v>AR10CD1160 - Gas lift</v>
          </cell>
        </row>
        <row r="410">
          <cell r="D410" t="str">
            <v>AR10CD2160 - Gas lift</v>
          </cell>
        </row>
        <row r="411">
          <cell r="D411" t="str">
            <v>AR10CD3160 - Gas lift</v>
          </cell>
        </row>
        <row r="412">
          <cell r="D412" t="str">
            <v>AR10CD5160 - Gas lift</v>
          </cell>
        </row>
        <row r="413">
          <cell r="D413" t="str">
            <v>AR10CD7160 - Gas lift</v>
          </cell>
        </row>
        <row r="414">
          <cell r="D414" t="str">
            <v>AR10CD8160 - Gas lift</v>
          </cell>
        </row>
        <row r="415">
          <cell r="D415" t="str">
            <v>AR10CD9160 - Gas lift</v>
          </cell>
        </row>
        <row r="416">
          <cell r="D416" t="str">
            <v>AR10CK4160 - Gas lift</v>
          </cell>
        </row>
        <row r="417">
          <cell r="D417" t="str">
            <v>AR10ANZ160 - Gas lift</v>
          </cell>
        </row>
        <row r="418">
          <cell r="D418" t="str">
            <v>AR10SNZ160 - Gas lift</v>
          </cell>
        </row>
        <row r="419">
          <cell r="D419" t="str">
            <v>AR104NZ160 - Gas lift</v>
          </cell>
        </row>
        <row r="420">
          <cell r="D420" t="str">
            <v>AR106NZ160 - Gas lift</v>
          </cell>
        </row>
        <row r="421">
          <cell r="D421" t="str">
            <v>AR10BNZ160 - Gas lift</v>
          </cell>
        </row>
        <row r="422">
          <cell r="D422" t="str">
            <v>AR40LE1160 - Gas lift</v>
          </cell>
        </row>
        <row r="423">
          <cell r="D423" t="str">
            <v>AR40LE2160 - Gas lift</v>
          </cell>
        </row>
        <row r="424">
          <cell r="D424" t="str">
            <v>AR10AE1160 - Gas lift</v>
          </cell>
        </row>
        <row r="425">
          <cell r="D425" t="str">
            <v>AR10AE2160 - Gas lift</v>
          </cell>
        </row>
        <row r="426">
          <cell r="D426" t="str">
            <v>AR10AE3160 - Gas lift</v>
          </cell>
        </row>
        <row r="427">
          <cell r="D427" t="str">
            <v>AR10AE4160 - Gas lift</v>
          </cell>
        </row>
        <row r="428">
          <cell r="D428" t="str">
            <v>AR10AE5160 - Gas lift</v>
          </cell>
        </row>
        <row r="429">
          <cell r="D429" t="str">
            <v>AR10FEZ160 - Gas lift</v>
          </cell>
        </row>
        <row r="430">
          <cell r="D430" t="str">
            <v>AR11CNZ160 - Gas lift</v>
          </cell>
        </row>
        <row r="431">
          <cell r="D431" t="str">
            <v>AR40LA1160 - Gas lift</v>
          </cell>
        </row>
        <row r="432">
          <cell r="D432" t="str">
            <v>AR40LA2160 - Gas lift</v>
          </cell>
        </row>
        <row r="433">
          <cell r="D433" t="str">
            <v>AR41AC1160 - Gas lift</v>
          </cell>
        </row>
        <row r="434">
          <cell r="D434" t="str">
            <v>AR41AC2160 - Gas lift</v>
          </cell>
        </row>
        <row r="435">
          <cell r="D435" t="str">
            <v>AR41AC3160 - Gas lift</v>
          </cell>
        </row>
        <row r="436">
          <cell r="D436" t="str">
            <v>AR41AC4160 - Gas lift</v>
          </cell>
        </row>
        <row r="437">
          <cell r="D437" t="str">
            <v>AR41AC5160 - Gas lift</v>
          </cell>
        </row>
        <row r="438">
          <cell r="D438" t="str">
            <v>AR42AFZ160 - Gas lift</v>
          </cell>
        </row>
        <row r="439">
          <cell r="D439" t="str">
            <v>BO11CIZ160 - Gas lift</v>
          </cell>
        </row>
        <row r="440">
          <cell r="D440" t="str">
            <v>BO11CNZ160 - Gas lift</v>
          </cell>
        </row>
        <row r="441">
          <cell r="D441" t="str">
            <v>CL10CH1160 - Gas lift</v>
          </cell>
        </row>
        <row r="442">
          <cell r="D442" t="str">
            <v>CL10CC1160 - Gas lift</v>
          </cell>
        </row>
        <row r="443">
          <cell r="D443" t="str">
            <v>CL10CB1160 - Gas lift</v>
          </cell>
        </row>
        <row r="444">
          <cell r="D444" t="str">
            <v>AR10LAZ860 - Gas Transportation</v>
          </cell>
        </row>
        <row r="445">
          <cell r="D445" t="str">
            <v>AR10ACZ860 - Gas Transportation</v>
          </cell>
        </row>
        <row r="446">
          <cell r="D446" t="str">
            <v>AR10GCZ860 - Gas Transportation</v>
          </cell>
        </row>
        <row r="447">
          <cell r="D447" t="str">
            <v>AR10GSZ860 - Gas Transportation</v>
          </cell>
        </row>
        <row r="448">
          <cell r="D448" t="str">
            <v>AR10CD1860 - Gas Transportation</v>
          </cell>
        </row>
        <row r="449">
          <cell r="D449" t="str">
            <v>AR10CD2860 - Gas Transportation</v>
          </cell>
        </row>
        <row r="450">
          <cell r="D450" t="str">
            <v>AR10CD3860 - Gas Transportation</v>
          </cell>
        </row>
        <row r="451">
          <cell r="D451" t="str">
            <v>AR10CD5860 - Gas Transportation</v>
          </cell>
        </row>
        <row r="452">
          <cell r="D452" t="str">
            <v>AR10CD7860 - Gas Transportation</v>
          </cell>
        </row>
        <row r="453">
          <cell r="D453" t="str">
            <v>AR10CD8860 - Gas Transportation</v>
          </cell>
        </row>
        <row r="454">
          <cell r="D454" t="str">
            <v>AR10CD9860 - Gas Transportation</v>
          </cell>
        </row>
        <row r="455">
          <cell r="D455" t="str">
            <v>AR10CDZ860 - Gas Transportation</v>
          </cell>
        </row>
        <row r="456">
          <cell r="D456" t="str">
            <v>AR10CK4860 - Gas Transportation</v>
          </cell>
        </row>
        <row r="457">
          <cell r="D457" t="str">
            <v>AR10ANZ860 - Gas Transportation</v>
          </cell>
        </row>
        <row r="458">
          <cell r="D458" t="str">
            <v>AR10SNZ860 - Gas Transportation</v>
          </cell>
        </row>
        <row r="459">
          <cell r="D459" t="str">
            <v>AR40LE2860 - Gas Transportation</v>
          </cell>
        </row>
        <row r="460">
          <cell r="D460" t="str">
            <v>AR10AEZ860 - Gas Transportation</v>
          </cell>
        </row>
        <row r="461">
          <cell r="D461" t="str">
            <v>AR11CNZ860 - Gas Transportation</v>
          </cell>
        </row>
        <row r="462">
          <cell r="D462" t="str">
            <v>AR11SAZ860 - Gas Transportation</v>
          </cell>
        </row>
        <row r="463">
          <cell r="D463" t="str">
            <v>AR12FUZ860 - Gas Transportation</v>
          </cell>
        </row>
        <row r="464">
          <cell r="D464" t="str">
            <v>AR12FMZ860 - Gas Transportation</v>
          </cell>
        </row>
        <row r="465">
          <cell r="D465" t="str">
            <v>AR40LA2860 - Gas Transportation</v>
          </cell>
        </row>
        <row r="466">
          <cell r="D466" t="str">
            <v>AR41ACZ860 - Gas Transportation</v>
          </cell>
        </row>
        <row r="467">
          <cell r="D467" t="str">
            <v>CL10CH1860 - Gas Transportation</v>
          </cell>
        </row>
        <row r="468">
          <cell r="D468" t="str">
            <v>CL10CC1860 - Gas Transportation</v>
          </cell>
        </row>
        <row r="469">
          <cell r="D469" t="str">
            <v>CL10CB1860 - Gas Transportation</v>
          </cell>
        </row>
        <row r="470">
          <cell r="D470" t="str">
            <v>AR10BAZ725 - Gcia de aseg. del desarrollo</v>
          </cell>
        </row>
        <row r="471">
          <cell r="D471" t="str">
            <v>AR10CD1910 - Geofísica</v>
          </cell>
        </row>
        <row r="472">
          <cell r="D472" t="str">
            <v>AR10CD2910 - Geofísica</v>
          </cell>
        </row>
        <row r="473">
          <cell r="D473" t="str">
            <v>AR10CD3910 - Geofísica</v>
          </cell>
        </row>
        <row r="474">
          <cell r="D474" t="str">
            <v>AR10CD5910 - Geofísica</v>
          </cell>
        </row>
        <row r="475">
          <cell r="D475" t="str">
            <v>AR10CD7910 - Geofísica</v>
          </cell>
        </row>
        <row r="476">
          <cell r="D476" t="str">
            <v>AR10CD8910 - Geofísica</v>
          </cell>
        </row>
        <row r="477">
          <cell r="D477" t="str">
            <v>AR10CD9910 - Geofísica</v>
          </cell>
        </row>
        <row r="478">
          <cell r="D478" t="str">
            <v>AR10CDZ910 - Geofísica</v>
          </cell>
        </row>
        <row r="479">
          <cell r="D479" t="str">
            <v>AR10CK4910 - Geofísica</v>
          </cell>
        </row>
        <row r="480">
          <cell r="D480" t="str">
            <v>AR10PIZ910 - Geofísica</v>
          </cell>
        </row>
        <row r="481">
          <cell r="D481" t="str">
            <v>AR10PMZ910 - Geofísica</v>
          </cell>
        </row>
        <row r="482">
          <cell r="D482" t="str">
            <v>AR10ANZ910 - Geofísica</v>
          </cell>
        </row>
        <row r="483">
          <cell r="D483" t="str">
            <v>AR10SNZ910 - Geofísica</v>
          </cell>
        </row>
        <row r="484">
          <cell r="D484" t="str">
            <v>AR104NZ910 - Geofísica</v>
          </cell>
        </row>
        <row r="485">
          <cell r="D485" t="str">
            <v>AR106NZ910 - Geofísica</v>
          </cell>
        </row>
        <row r="486">
          <cell r="D486" t="str">
            <v>AR10BNZ910 - Geofísica</v>
          </cell>
        </row>
        <row r="487">
          <cell r="D487" t="str">
            <v>AR40LE1910 - Geofísica</v>
          </cell>
        </row>
        <row r="488">
          <cell r="D488" t="str">
            <v>AR40LE2910 - Geofísica</v>
          </cell>
        </row>
        <row r="489">
          <cell r="D489" t="str">
            <v>AR40LE2910 - Geofísica</v>
          </cell>
        </row>
        <row r="490">
          <cell r="D490" t="str">
            <v>AR10AE1910 - Geofísica</v>
          </cell>
        </row>
        <row r="491">
          <cell r="D491" t="str">
            <v>AR10AE2910 - Geofísica</v>
          </cell>
        </row>
        <row r="492">
          <cell r="D492" t="str">
            <v>AR10AE3910 - Geofísica</v>
          </cell>
        </row>
        <row r="493">
          <cell r="D493" t="str">
            <v>AR10AE4910 - Geofísica</v>
          </cell>
        </row>
        <row r="494">
          <cell r="D494" t="str">
            <v>AR10AE5910 - Geofísica</v>
          </cell>
        </row>
        <row r="495">
          <cell r="D495" t="str">
            <v>AR10AEZ910 - Geofísica</v>
          </cell>
        </row>
        <row r="496">
          <cell r="D496" t="str">
            <v>AR10CEZ910 - Geofísica</v>
          </cell>
        </row>
        <row r="497">
          <cell r="D497" t="str">
            <v>AR10SEZ910 - Geofísica</v>
          </cell>
        </row>
        <row r="498">
          <cell r="D498" t="str">
            <v>AR11CNZ910 - Geofísica</v>
          </cell>
        </row>
        <row r="499">
          <cell r="D499" t="str">
            <v>AR13BSZ910 - Geofísica</v>
          </cell>
        </row>
        <row r="500">
          <cell r="D500" t="str">
            <v>AR40LA1910 - Geofísica</v>
          </cell>
        </row>
        <row r="501">
          <cell r="D501" t="str">
            <v>AR40LA2910 - Geofísica</v>
          </cell>
        </row>
        <row r="502">
          <cell r="D502" t="str">
            <v>AR40LA2910 - Geofísica</v>
          </cell>
        </row>
        <row r="503">
          <cell r="D503" t="str">
            <v>AR41AC1910 - Geofísica</v>
          </cell>
        </row>
        <row r="504">
          <cell r="D504" t="str">
            <v>AR41AC2910 - Geofísica</v>
          </cell>
        </row>
        <row r="505">
          <cell r="D505" t="str">
            <v>AR41AC3910 - Geofísica</v>
          </cell>
        </row>
        <row r="506">
          <cell r="D506" t="str">
            <v>AR41AC4910 - Geofísica</v>
          </cell>
        </row>
        <row r="507">
          <cell r="D507" t="str">
            <v>AR41AC5910 - Geofísica</v>
          </cell>
        </row>
        <row r="508">
          <cell r="D508" t="str">
            <v>AR41ACZ910 - Geofísica</v>
          </cell>
        </row>
        <row r="509">
          <cell r="D509" t="str">
            <v>AR43GCZ910 - Geofísica</v>
          </cell>
        </row>
        <row r="510">
          <cell r="D510" t="str">
            <v>AR44GSZ910 - Geofísica</v>
          </cell>
        </row>
        <row r="511">
          <cell r="D511" t="str">
            <v>BO11CIZ910 - Geofísica</v>
          </cell>
        </row>
        <row r="512">
          <cell r="D512" t="str">
            <v>BO11CNZ910 - Geofísica</v>
          </cell>
        </row>
        <row r="513">
          <cell r="D513" t="str">
            <v>CL10CH1910 - Geofísica</v>
          </cell>
        </row>
        <row r="514">
          <cell r="D514" t="str">
            <v>CL10CC1910 - Geofísica</v>
          </cell>
        </row>
        <row r="515">
          <cell r="D515" t="str">
            <v>CL10CB1910 - Geofísica</v>
          </cell>
        </row>
        <row r="516">
          <cell r="D516" t="str">
            <v>AR10CD1905 - Geología</v>
          </cell>
        </row>
        <row r="517">
          <cell r="D517" t="str">
            <v>AR10CD2905 - Geología</v>
          </cell>
        </row>
        <row r="518">
          <cell r="D518" t="str">
            <v>AR10CD3905 - Geología</v>
          </cell>
        </row>
        <row r="519">
          <cell r="D519" t="str">
            <v>AR10CD5905 - Geología</v>
          </cell>
        </row>
        <row r="520">
          <cell r="D520" t="str">
            <v>AR10CD7905 - Geología</v>
          </cell>
        </row>
        <row r="521">
          <cell r="D521" t="str">
            <v>AR10CD8905 - Geología</v>
          </cell>
        </row>
        <row r="522">
          <cell r="D522" t="str">
            <v>AR10CD9905 - Geología</v>
          </cell>
        </row>
        <row r="523">
          <cell r="D523" t="str">
            <v>AR10CDZ905 - Geología</v>
          </cell>
        </row>
        <row r="524">
          <cell r="D524" t="str">
            <v>AR10CK4905 - Geología</v>
          </cell>
        </row>
        <row r="525">
          <cell r="D525" t="str">
            <v>AR10PIZ905 - Geología</v>
          </cell>
        </row>
        <row r="526">
          <cell r="D526" t="str">
            <v>AR10PMZ905 - Geología</v>
          </cell>
        </row>
        <row r="527">
          <cell r="D527" t="str">
            <v>AR10ANZ905 - Geología</v>
          </cell>
        </row>
        <row r="528">
          <cell r="D528" t="str">
            <v>AR10SNZ905 - Geología</v>
          </cell>
        </row>
        <row r="529">
          <cell r="D529" t="str">
            <v>AR104NZ905 - Geología</v>
          </cell>
        </row>
        <row r="530">
          <cell r="D530" t="str">
            <v>AR106NZ905 - Geología</v>
          </cell>
        </row>
        <row r="531">
          <cell r="D531" t="str">
            <v>AR10BNZ905 - Geología</v>
          </cell>
        </row>
        <row r="532">
          <cell r="D532" t="str">
            <v>AR40LE1905 - Geología</v>
          </cell>
        </row>
        <row r="533">
          <cell r="D533" t="str">
            <v>AR40LE2905 - Geología</v>
          </cell>
        </row>
        <row r="534">
          <cell r="D534" t="str">
            <v>AR40LE2905 - Geología</v>
          </cell>
        </row>
        <row r="535">
          <cell r="D535" t="str">
            <v>AR10AE1905 - Geología</v>
          </cell>
        </row>
        <row r="536">
          <cell r="D536" t="str">
            <v>AR10AE2905 - Geología</v>
          </cell>
        </row>
        <row r="537">
          <cell r="D537" t="str">
            <v>AR10AE3905 - Geología</v>
          </cell>
        </row>
        <row r="538">
          <cell r="D538" t="str">
            <v>AR10AE4905 - Geología</v>
          </cell>
        </row>
        <row r="539">
          <cell r="D539" t="str">
            <v>AR10AE5905 - Geología</v>
          </cell>
        </row>
        <row r="540">
          <cell r="D540" t="str">
            <v>AR10AEZ905 - Geología</v>
          </cell>
        </row>
        <row r="541">
          <cell r="D541" t="str">
            <v>AR10CEZ905 - Geología</v>
          </cell>
        </row>
        <row r="542">
          <cell r="D542" t="str">
            <v>AR10SEZ905 - Geología</v>
          </cell>
        </row>
        <row r="543">
          <cell r="D543" t="str">
            <v>AR11CNZ905 - Geología</v>
          </cell>
        </row>
        <row r="544">
          <cell r="D544" t="str">
            <v>AR13BSZ905 - Geología</v>
          </cell>
        </row>
        <row r="545">
          <cell r="D545" t="str">
            <v>AR40LA1905 - Geología</v>
          </cell>
        </row>
        <row r="546">
          <cell r="D546" t="str">
            <v>AR40LA2905 - Geología</v>
          </cell>
        </row>
        <row r="547">
          <cell r="D547" t="str">
            <v>AR40LA2905 - Geología</v>
          </cell>
        </row>
        <row r="548">
          <cell r="D548" t="str">
            <v>AR41AC1905 - Geología</v>
          </cell>
        </row>
        <row r="549">
          <cell r="D549" t="str">
            <v>AR41AC2905 - Geología</v>
          </cell>
        </row>
        <row r="550">
          <cell r="D550" t="str">
            <v>AR41AC3905 - Geología</v>
          </cell>
        </row>
        <row r="551">
          <cell r="D551" t="str">
            <v>AR41AC4905 - Geología</v>
          </cell>
        </row>
        <row r="552">
          <cell r="D552" t="str">
            <v>AR41AC5905 - Geología</v>
          </cell>
        </row>
        <row r="553">
          <cell r="D553" t="str">
            <v>AR41ACZ905 - Geología</v>
          </cell>
        </row>
        <row r="554">
          <cell r="D554" t="str">
            <v>AR43GCZ905 - Geología</v>
          </cell>
        </row>
        <row r="555">
          <cell r="D555" t="str">
            <v>AR44GSZ905 - Geología</v>
          </cell>
        </row>
        <row r="556">
          <cell r="D556" t="str">
            <v>BO11CIZ905 - Geología</v>
          </cell>
        </row>
        <row r="557">
          <cell r="D557" t="str">
            <v>BO11CNZ905 - Geología</v>
          </cell>
        </row>
        <row r="558">
          <cell r="D558" t="str">
            <v>CL10CH1905 - Geología</v>
          </cell>
        </row>
        <row r="559">
          <cell r="D559" t="str">
            <v>CL10CC1905 - Geología</v>
          </cell>
        </row>
        <row r="560">
          <cell r="D560" t="str">
            <v>CL10CB1905 - Geología</v>
          </cell>
        </row>
        <row r="561">
          <cell r="D561" t="str">
            <v>AR10CDZ550 - Gerencia De Servicios</v>
          </cell>
        </row>
        <row r="562">
          <cell r="D562" t="str">
            <v>AR10CK4550 - Gerencia De Servicios</v>
          </cell>
        </row>
        <row r="563">
          <cell r="D563" t="str">
            <v>AR10CDZ555 - Gerencia U.G.</v>
          </cell>
        </row>
        <row r="564">
          <cell r="D564" t="str">
            <v>AR10CK4555 - Gerencia U.G.</v>
          </cell>
        </row>
        <row r="565">
          <cell r="D565" t="str">
            <v>AR10CD1810 - Gestión de residuos</v>
          </cell>
        </row>
        <row r="566">
          <cell r="D566" t="str">
            <v>AR10CD2810 - Gestión de residuos</v>
          </cell>
        </row>
        <row r="567">
          <cell r="D567" t="str">
            <v>AR10CD3810 - Gestión de residuos</v>
          </cell>
        </row>
        <row r="568">
          <cell r="D568" t="str">
            <v>AR10CD5810 - Gestión de residuos</v>
          </cell>
        </row>
        <row r="569">
          <cell r="D569" t="str">
            <v>AR10CD7810 - Gestión de residuos</v>
          </cell>
        </row>
        <row r="570">
          <cell r="D570" t="str">
            <v>AR10CD8810 - Gestión de residuos</v>
          </cell>
        </row>
        <row r="571">
          <cell r="D571" t="str">
            <v>AR10CD9810 - Gestión de residuos</v>
          </cell>
        </row>
        <row r="572">
          <cell r="D572" t="str">
            <v>AR10CDE810 - Gestión de residuos</v>
          </cell>
        </row>
        <row r="573">
          <cell r="D573" t="str">
            <v>AR10CDP810 - Gestión de residuos</v>
          </cell>
        </row>
        <row r="574">
          <cell r="D574" t="str">
            <v>AR10CDZ810 - Gestión de residuos</v>
          </cell>
        </row>
        <row r="575">
          <cell r="D575" t="str">
            <v>AR10CK4810 - Gestión de residuos</v>
          </cell>
        </row>
        <row r="576">
          <cell r="D576" t="str">
            <v>AR10ANZ810 - Gestión de residuos</v>
          </cell>
        </row>
        <row r="577">
          <cell r="D577" t="str">
            <v>AR10SNZ810 - Gestión de residuos</v>
          </cell>
        </row>
        <row r="578">
          <cell r="D578" t="str">
            <v>AR10SNZ810 - Gestión de residuos</v>
          </cell>
        </row>
        <row r="579">
          <cell r="D579" t="str">
            <v>AR106NZ810 - Gestión de residuos</v>
          </cell>
        </row>
        <row r="580">
          <cell r="D580" t="str">
            <v>AR10BNZ810 - Gestión de residuos</v>
          </cell>
        </row>
        <row r="581">
          <cell r="D581" t="str">
            <v>AR40LE1810 - Gestión de residuos</v>
          </cell>
        </row>
        <row r="582">
          <cell r="D582" t="str">
            <v>AR40LE2810 - Gestión de residuos</v>
          </cell>
        </row>
        <row r="583">
          <cell r="D583" t="str">
            <v>AR40LE2810 - Gestión de residuos</v>
          </cell>
        </row>
        <row r="584">
          <cell r="D584" t="str">
            <v>AR10AE1810 - Gestión de residuos</v>
          </cell>
        </row>
        <row r="585">
          <cell r="D585" t="str">
            <v>AR10AE2810 - Gestión de residuos</v>
          </cell>
        </row>
        <row r="586">
          <cell r="D586" t="str">
            <v>AR10AE3810 - Gestión de residuos</v>
          </cell>
        </row>
        <row r="587">
          <cell r="D587" t="str">
            <v>AR10AE4810 - Gestión de residuos</v>
          </cell>
        </row>
        <row r="588">
          <cell r="D588" t="str">
            <v>AR10AE6810 - Gestión de residuos</v>
          </cell>
        </row>
        <row r="589">
          <cell r="D589" t="str">
            <v>AR10AE7810 - Gestión de residuos</v>
          </cell>
        </row>
        <row r="590">
          <cell r="D590" t="str">
            <v>AR10AE5810 - Gestión de residuos</v>
          </cell>
        </row>
        <row r="591">
          <cell r="D591" t="str">
            <v>AR10AEZ810 - Gestión de residuos</v>
          </cell>
        </row>
        <row r="592">
          <cell r="D592" t="str">
            <v>AR10CEZ810 - Gestión de residuos</v>
          </cell>
        </row>
        <row r="593">
          <cell r="D593" t="str">
            <v>AR10SEZ810 - Gestión de residuos</v>
          </cell>
        </row>
        <row r="594">
          <cell r="D594" t="str">
            <v>AR11CNZ810 - Gestión de residuos</v>
          </cell>
        </row>
        <row r="595">
          <cell r="D595" t="str">
            <v>AR11SAZ810 - Gestión de residuos</v>
          </cell>
        </row>
        <row r="596">
          <cell r="D596" t="str">
            <v>AR13BSZ810 - Gestión de residuos</v>
          </cell>
        </row>
        <row r="597">
          <cell r="D597" t="str">
            <v>AR40LA1810 - Gestión de residuos</v>
          </cell>
        </row>
        <row r="598">
          <cell r="D598" t="str">
            <v>AR40LA2810 - Gestión de residuos</v>
          </cell>
        </row>
        <row r="599">
          <cell r="D599" t="str">
            <v>AR40LA2810 - Gestión de residuos</v>
          </cell>
        </row>
        <row r="600">
          <cell r="D600" t="str">
            <v>AR41AC1810 - Gestión de residuos</v>
          </cell>
        </row>
        <row r="601">
          <cell r="D601" t="str">
            <v>AR41AC2810 - Gestión de residuos</v>
          </cell>
        </row>
        <row r="602">
          <cell r="D602" t="str">
            <v>AR41AC3810 - Gestión de residuos</v>
          </cell>
        </row>
        <row r="603">
          <cell r="D603" t="str">
            <v>AR41AC4810 - Gestión de residuos</v>
          </cell>
        </row>
        <row r="604">
          <cell r="D604" t="str">
            <v>AR41AC6810 - Gestión de residuos</v>
          </cell>
        </row>
        <row r="605">
          <cell r="D605" t="str">
            <v>AR41AC7810 - Gestión de residuos</v>
          </cell>
        </row>
        <row r="606">
          <cell r="D606" t="str">
            <v>AR41AC5810 - Gestión de residuos</v>
          </cell>
        </row>
        <row r="607">
          <cell r="D607" t="str">
            <v>AR41ACZ810 - Gestión de residuos</v>
          </cell>
        </row>
        <row r="608">
          <cell r="D608" t="str">
            <v>AR43GCZ810 - Gestión de residuos</v>
          </cell>
        </row>
        <row r="609">
          <cell r="D609" t="str">
            <v>AR44GSZ810 - Gestión de residuos</v>
          </cell>
        </row>
        <row r="610">
          <cell r="D610" t="str">
            <v>BO11CIZ810 - Gestión de residuos</v>
          </cell>
        </row>
        <row r="611">
          <cell r="D611" t="str">
            <v>BO11CNZ810 - Gestión de residuos</v>
          </cell>
        </row>
        <row r="612">
          <cell r="D612" t="str">
            <v>CL10CH1810 - Gestión de residuos</v>
          </cell>
        </row>
        <row r="613">
          <cell r="D613" t="str">
            <v>CL10CC1810 - Gestión de residuos</v>
          </cell>
        </row>
        <row r="614">
          <cell r="D614" t="str">
            <v>CL10CB1810 - Gestión de residuos</v>
          </cell>
        </row>
        <row r="615">
          <cell r="D615" t="str">
            <v>AR10APZ565 - Inf. Technology</v>
          </cell>
        </row>
        <row r="616">
          <cell r="D616" t="str">
            <v>AR10SRZ565 - Inf. Technology</v>
          </cell>
        </row>
        <row r="617">
          <cell r="D617" t="str">
            <v>AR1040Z565 - Inf. Technology</v>
          </cell>
        </row>
        <row r="618">
          <cell r="D618" t="str">
            <v>AR1046Z565 - Inf. Technology</v>
          </cell>
        </row>
        <row r="619">
          <cell r="D619" t="str">
            <v>AR10BCZ565 - Inf. Technology</v>
          </cell>
        </row>
        <row r="620">
          <cell r="D620" t="str">
            <v>AR10CDZ565 - Inf. Technology</v>
          </cell>
        </row>
        <row r="621">
          <cell r="D621" t="str">
            <v>AR10CK4565 - Inf. Technology</v>
          </cell>
        </row>
        <row r="622">
          <cell r="D622" t="str">
            <v>AR40LE2565 - Inf. Technology</v>
          </cell>
        </row>
        <row r="623">
          <cell r="D623" t="str">
            <v>AR10AEZ565 - Inf. Technology</v>
          </cell>
        </row>
        <row r="624">
          <cell r="D624" t="str">
            <v>AR10FEZ565 - Inf. Technology</v>
          </cell>
        </row>
        <row r="625">
          <cell r="D625" t="str">
            <v>AR10CEZ565 - Inf. Technology</v>
          </cell>
        </row>
        <row r="626">
          <cell r="D626" t="str">
            <v>AR10SEZ565 - Inf. Technology</v>
          </cell>
        </row>
        <row r="627">
          <cell r="D627" t="str">
            <v>AR11CAZ565 - Inf. Technology</v>
          </cell>
        </row>
        <row r="628">
          <cell r="D628" t="str">
            <v>AR40LA2565 - Inf. Technology</v>
          </cell>
        </row>
        <row r="629">
          <cell r="D629" t="str">
            <v>AR41ACZ565 - Inf. Technology</v>
          </cell>
        </row>
        <row r="630">
          <cell r="D630" t="str">
            <v>AR42AFZ565 - Inf. Technology</v>
          </cell>
        </row>
        <row r="631">
          <cell r="D631" t="str">
            <v>AR43GCZ565 - Inf. Technology</v>
          </cell>
        </row>
        <row r="632">
          <cell r="D632" t="str">
            <v>AR44GSZ565 - Inf. Technology</v>
          </cell>
        </row>
        <row r="633">
          <cell r="D633" t="str">
            <v>BO10OGZ565 - Inf. Technology</v>
          </cell>
        </row>
        <row r="634">
          <cell r="D634" t="str">
            <v>BO11CIZ565 - Inf. Technology</v>
          </cell>
        </row>
        <row r="635">
          <cell r="D635" t="str">
            <v>BO11CNZ565 - Inf. Technology</v>
          </cell>
        </row>
        <row r="636">
          <cell r="D636" t="str">
            <v>CL10CH1565 - Inf. Technology</v>
          </cell>
        </row>
        <row r="637">
          <cell r="D637" t="str">
            <v>CL10CC1565 - Inf. Technology</v>
          </cell>
        </row>
        <row r="638">
          <cell r="D638" t="str">
            <v>CL10CB1565 - Inf. Technology</v>
          </cell>
        </row>
        <row r="639">
          <cell r="D639" t="str">
            <v>AR10APZ656 - Information Tech.</v>
          </cell>
        </row>
        <row r="640">
          <cell r="D640" t="str">
            <v>AR10SRZ656 - Information Tech.</v>
          </cell>
        </row>
        <row r="641">
          <cell r="D641" t="str">
            <v>AR1040Z656 - Information Tech.</v>
          </cell>
        </row>
        <row r="642">
          <cell r="D642" t="str">
            <v>AR1046Z656 - Information Tech.</v>
          </cell>
        </row>
        <row r="643">
          <cell r="D643" t="str">
            <v>AR10BCZ656 - Information Tech.</v>
          </cell>
        </row>
        <row r="644">
          <cell r="D644" t="str">
            <v>AR10ANZ660 - Information Tech.</v>
          </cell>
        </row>
        <row r="645">
          <cell r="D645" t="str">
            <v>AR10SNZ660 - Information Tech.</v>
          </cell>
        </row>
        <row r="646">
          <cell r="D646" t="str">
            <v>AR104NZ660 - Information Tech.</v>
          </cell>
        </row>
        <row r="647">
          <cell r="D647" t="str">
            <v>AR106NZ660 - Information Tech.</v>
          </cell>
        </row>
        <row r="648">
          <cell r="D648" t="str">
            <v>AR10BNZ660 - Information Tech.</v>
          </cell>
        </row>
        <row r="649">
          <cell r="D649" t="str">
            <v>AR40LE2656 - Information Tech.</v>
          </cell>
        </row>
        <row r="650">
          <cell r="D650" t="str">
            <v>AR10AEZ656 - Information Tech.</v>
          </cell>
        </row>
        <row r="651">
          <cell r="D651" t="str">
            <v>AR10FEZ656 - Information Tech.</v>
          </cell>
        </row>
        <row r="652">
          <cell r="D652" t="str">
            <v>AR10CEZ656 - Information Tech.</v>
          </cell>
        </row>
        <row r="653">
          <cell r="D653" t="str">
            <v>AR10SEZ656 - Information Tech.</v>
          </cell>
        </row>
        <row r="654">
          <cell r="D654" t="str">
            <v>AR10BAZ656 - Information Tech.</v>
          </cell>
        </row>
        <row r="655">
          <cell r="D655" t="str">
            <v>AR11CAZ656 - Information Tech.</v>
          </cell>
        </row>
        <row r="656">
          <cell r="D656" t="str">
            <v>AR11CNZ660 - Information Tech.</v>
          </cell>
        </row>
        <row r="657">
          <cell r="D657" t="str">
            <v>AR11SAZ660 - Information Tech.</v>
          </cell>
        </row>
        <row r="658">
          <cell r="D658" t="str">
            <v>AR40LA2656 - Information Tech.</v>
          </cell>
        </row>
        <row r="659">
          <cell r="D659" t="str">
            <v>AR41ACZ656 - Information Tech.</v>
          </cell>
        </row>
        <row r="660">
          <cell r="D660" t="str">
            <v>AR42AFZ656 - Information Tech.</v>
          </cell>
        </row>
        <row r="661">
          <cell r="D661" t="str">
            <v>AR43GCZ656 - Information Tech.</v>
          </cell>
        </row>
        <row r="662">
          <cell r="D662" t="str">
            <v>AR44GSZ656 - Information Tech.</v>
          </cell>
        </row>
        <row r="663">
          <cell r="D663" t="str">
            <v>BO10OGZ656 - Information Tech.</v>
          </cell>
        </row>
        <row r="664">
          <cell r="D664" t="str">
            <v>BO11CIZ656 - Information Tech.</v>
          </cell>
        </row>
        <row r="665">
          <cell r="D665" t="str">
            <v>BO11CNZ656 - Information Tech.</v>
          </cell>
        </row>
        <row r="666">
          <cell r="D666" t="str">
            <v>CL10CH1656 - Information Tech.</v>
          </cell>
        </row>
        <row r="667">
          <cell r="D667" t="str">
            <v>CL10CC1656 - Information Tech.</v>
          </cell>
        </row>
        <row r="668">
          <cell r="D668" t="str">
            <v>CL10CB1656 - Information Tech.</v>
          </cell>
        </row>
        <row r="669">
          <cell r="D669" t="str">
            <v xml:space="preserve">AR10CDZ570 - Ing De Prod Y Recup Sec </v>
          </cell>
        </row>
        <row r="670">
          <cell r="D670" t="str">
            <v xml:space="preserve">AR10CK4570 - Ing De Prod Y Recup Sec </v>
          </cell>
        </row>
        <row r="671">
          <cell r="D671" t="str">
            <v>AR10ANZ705 - Ingeniería de Procesos y Pro P</v>
          </cell>
        </row>
        <row r="672">
          <cell r="D672" t="str">
            <v>AR10SNZ705 - Ingeniería de Procesos y Pro P</v>
          </cell>
        </row>
        <row r="673">
          <cell r="D673" t="str">
            <v>AR104NZ705 - Ingeniería de Procesos y Pro P</v>
          </cell>
        </row>
        <row r="674">
          <cell r="D674" t="str">
            <v>AR106NZ705 - Ingeniería de Procesos y Pro P</v>
          </cell>
        </row>
        <row r="675">
          <cell r="D675" t="str">
            <v>AR10BNZ705 - Ingeniería de Procesos y Pro P</v>
          </cell>
        </row>
        <row r="676">
          <cell r="D676" t="str">
            <v>AR10BAZ710 - Ingeniería de Procesos y Pro P</v>
          </cell>
        </row>
        <row r="677">
          <cell r="D677" t="str">
            <v>AR11CNZ705 - Ingeniería de Procesos y Pro P</v>
          </cell>
        </row>
        <row r="678">
          <cell r="D678" t="str">
            <v>AR11SAZ705 - Ingeniería de Procesos y Pro P</v>
          </cell>
        </row>
        <row r="679">
          <cell r="D679" t="str">
            <v>AR10CDZ575 - Ingenieria De Procesos y Proy (GIPP)</v>
          </cell>
        </row>
        <row r="680">
          <cell r="D680" t="str">
            <v>AR10CK4575 - Ingenieria De Procesos y Proy (GIPP)</v>
          </cell>
        </row>
        <row r="681">
          <cell r="D681" t="str">
            <v>AR10CD1100 - Ingeniería de producción &amp; Recuperación Secundaria</v>
          </cell>
        </row>
        <row r="682">
          <cell r="D682" t="str">
            <v>AR10CD2100 - Ingeniería de producción &amp; Recuperación Secundaria</v>
          </cell>
        </row>
        <row r="683">
          <cell r="D683" t="str">
            <v>AR10CD3100 - Ingeniería de producción &amp; Recuperación Secundaria</v>
          </cell>
        </row>
        <row r="684">
          <cell r="D684" t="str">
            <v>AR10CD5100 - Ingeniería de producción &amp; Recuperación Secundaria</v>
          </cell>
        </row>
        <row r="685">
          <cell r="D685" t="str">
            <v>AR10CD7100 - Ingeniería de producción &amp; Recuperación Secundaria</v>
          </cell>
        </row>
        <row r="686">
          <cell r="D686" t="str">
            <v>AR10CD8100 - Ingeniería de producción &amp; Recuperación Secundaria</v>
          </cell>
        </row>
        <row r="687">
          <cell r="D687" t="str">
            <v>AR10CD9100 - Ingeniería de producción &amp; Recuperación Secundaria</v>
          </cell>
        </row>
        <row r="688">
          <cell r="D688" t="str">
            <v>AR10CK4100 - Ingeniería de producción &amp; Recuperación Secundaria</v>
          </cell>
        </row>
        <row r="689">
          <cell r="D689" t="str">
            <v>AR10ANZ100 - Ingeniería de producción &amp; Recuperación Secundaria</v>
          </cell>
        </row>
        <row r="690">
          <cell r="D690" t="str">
            <v>AR10SNZ100 - Ingeniería de producción &amp; Recuperación Secundaria</v>
          </cell>
        </row>
        <row r="691">
          <cell r="D691" t="str">
            <v>AR104NZ100 - Ingeniería de producción &amp; Recuperación Secundaria</v>
          </cell>
        </row>
        <row r="692">
          <cell r="D692" t="str">
            <v>AR106NZ100 - Ingeniería de producción &amp; Recuperación Secundaria</v>
          </cell>
        </row>
        <row r="693">
          <cell r="D693" t="str">
            <v>AR10BNZ100 - Ingeniería de producción &amp; Recuperación Secundaria</v>
          </cell>
        </row>
        <row r="694">
          <cell r="D694" t="str">
            <v>AR40LE1100 - Ingeniería de producción &amp; Recuperación Secundaria</v>
          </cell>
        </row>
        <row r="695">
          <cell r="D695" t="str">
            <v>AR40LE2100 - Ingeniería de producción &amp; Recuperación Secundaria</v>
          </cell>
        </row>
        <row r="696">
          <cell r="D696" t="str">
            <v>AR10AE1100 - Ingeniería de producción &amp; Recuperación Secundaria</v>
          </cell>
        </row>
        <row r="697">
          <cell r="D697" t="str">
            <v>AR10AE2100 - Ingeniería de producción &amp; Recuperación Secundaria</v>
          </cell>
        </row>
        <row r="698">
          <cell r="D698" t="str">
            <v>AR10AE3100 - Ingeniería de producción &amp; Recuperación Secundaria</v>
          </cell>
        </row>
        <row r="699">
          <cell r="D699" t="str">
            <v>AR10AE4100 - Ingeniería de producción &amp; Recuperación Secundaria</v>
          </cell>
        </row>
        <row r="700">
          <cell r="D700" t="str">
            <v>AR10AE5100 - Ingeniería de producción &amp; Recuperación Secundaria</v>
          </cell>
        </row>
        <row r="701">
          <cell r="D701" t="str">
            <v>AR10FEZ100 - Ingeniería de producción &amp; Recuperación Secundaria</v>
          </cell>
        </row>
        <row r="702">
          <cell r="D702" t="str">
            <v>AR11CNZ100 - Ingeniería de producción &amp; Recuperación Secundaria</v>
          </cell>
        </row>
        <row r="703">
          <cell r="D703" t="str">
            <v>AR40LA1100 - Ingeniería de producción &amp; Recuperación Secundaria</v>
          </cell>
        </row>
        <row r="704">
          <cell r="D704" t="str">
            <v>AR40LA2100 - Ingeniería de producción &amp; Recuperación Secundaria</v>
          </cell>
        </row>
        <row r="705">
          <cell r="D705" t="str">
            <v>AR41AC1100 - Ingeniería de producción &amp; Recuperación Secundaria</v>
          </cell>
        </row>
        <row r="706">
          <cell r="D706" t="str">
            <v>AR41AC2100 - Ingeniería de producción &amp; Recuperación Secundaria</v>
          </cell>
        </row>
        <row r="707">
          <cell r="D707" t="str">
            <v>AR41AC3100 - Ingeniería de producción &amp; Recuperación Secundaria</v>
          </cell>
        </row>
        <row r="708">
          <cell r="D708" t="str">
            <v>AR41AC4100 - Ingeniería de producción &amp; Recuperación Secundaria</v>
          </cell>
        </row>
        <row r="709">
          <cell r="D709" t="str">
            <v>AR41AC5100 - Ingeniería de producción &amp; Recuperación Secundaria</v>
          </cell>
        </row>
        <row r="710">
          <cell r="D710" t="str">
            <v>AR42AFZ100 - Ingeniería de producción &amp; Recuperación Secundaria</v>
          </cell>
        </row>
        <row r="711">
          <cell r="D711" t="str">
            <v>BO11CIZ100 - Ingeniería de producción &amp; Recuperación Secundaria</v>
          </cell>
        </row>
        <row r="712">
          <cell r="D712" t="str">
            <v>BO11CNZ100 - Ingeniería de producción &amp; Recuperación Secundaria</v>
          </cell>
        </row>
        <row r="713">
          <cell r="D713" t="str">
            <v>CL10CH1100 - Ingeniería de producción &amp; Recuperación Secundaria</v>
          </cell>
        </row>
        <row r="714">
          <cell r="D714" t="str">
            <v>CL10CC1100 - Ingeniería de producción &amp; Recuperación Secundaria</v>
          </cell>
        </row>
        <row r="715">
          <cell r="D715" t="str">
            <v>CL10CB1100 - Ingeniería de producción &amp; Recuperación Secundaria</v>
          </cell>
        </row>
        <row r="716">
          <cell r="D716" t="str">
            <v>AR10CD1030 - Instalaciones de Superficie</v>
          </cell>
        </row>
        <row r="717">
          <cell r="D717" t="str">
            <v>AR10CD2030 - Instalaciones de Superficie</v>
          </cell>
        </row>
        <row r="718">
          <cell r="D718" t="str">
            <v>AR10CD3030 - Instalaciones de Superficie</v>
          </cell>
        </row>
        <row r="719">
          <cell r="D719" t="str">
            <v>AR10CD5030 - Instalaciones de Superficie</v>
          </cell>
        </row>
        <row r="720">
          <cell r="D720" t="str">
            <v>AR10CD7030 - Instalaciones de Superficie</v>
          </cell>
        </row>
        <row r="721">
          <cell r="D721" t="str">
            <v>AR10CD8030 - Instalaciones de Superficie</v>
          </cell>
        </row>
        <row r="722">
          <cell r="D722" t="str">
            <v>AR10CD9030 - Instalaciones de Superficie</v>
          </cell>
        </row>
        <row r="723">
          <cell r="D723" t="str">
            <v>AR10CDE030 - Instalaciones de Superficie</v>
          </cell>
        </row>
        <row r="724">
          <cell r="D724" t="str">
            <v>AR10CDP030 - Instalaciones de Superficie</v>
          </cell>
        </row>
        <row r="725">
          <cell r="D725" t="str">
            <v>AR10CK4030 - Instalaciones de Superficie</v>
          </cell>
        </row>
        <row r="726">
          <cell r="D726" t="str">
            <v>AR10ANZ030 - Instalaciones de Superficie</v>
          </cell>
        </row>
        <row r="727">
          <cell r="D727" t="str">
            <v>AR10SNZ030 - Instalaciones de Superficie</v>
          </cell>
        </row>
        <row r="728">
          <cell r="D728" t="str">
            <v>AR104NZ030 - Instalaciones de Superficie</v>
          </cell>
        </row>
        <row r="729">
          <cell r="D729" t="str">
            <v>AR106NZ030 - Instalaciones de Superficie</v>
          </cell>
        </row>
        <row r="730">
          <cell r="D730" t="str">
            <v>AR10BNZ030 - Instalaciones de Superficie</v>
          </cell>
        </row>
        <row r="731">
          <cell r="D731" t="str">
            <v>AR40LE1030 - Instalaciones de Superficie</v>
          </cell>
        </row>
        <row r="732">
          <cell r="D732" t="str">
            <v>AR40LE2030 - Instalaciones de Superficie</v>
          </cell>
        </row>
        <row r="733">
          <cell r="D733" t="str">
            <v>AR10AE1030 - Instalaciones de Superficie</v>
          </cell>
        </row>
        <row r="734">
          <cell r="D734" t="str">
            <v>AR10AE2030 - Instalaciones de Superficie</v>
          </cell>
        </row>
        <row r="735">
          <cell r="D735" t="str">
            <v>AR10AE3030 - Instalaciones de Superficie</v>
          </cell>
        </row>
        <row r="736">
          <cell r="D736" t="str">
            <v>AR10AE4030 - Instalaciones de Superficie</v>
          </cell>
        </row>
        <row r="737">
          <cell r="D737" t="str">
            <v>AR10AE6030 - Instalaciones de Superficie</v>
          </cell>
        </row>
        <row r="738">
          <cell r="D738" t="str">
            <v>AR10AE7030 - Instalaciones de Superficie</v>
          </cell>
        </row>
        <row r="739">
          <cell r="D739" t="str">
            <v>AR10AE5030 - Instalaciones de Superficie</v>
          </cell>
        </row>
        <row r="740">
          <cell r="D740" t="str">
            <v>AR10FEZ030 - Instalaciones de Superficie</v>
          </cell>
        </row>
        <row r="741">
          <cell r="D741" t="str">
            <v>AR11CNZ030 - Instalaciones de Superficie</v>
          </cell>
        </row>
        <row r="742">
          <cell r="D742" t="str">
            <v>AR40LA1030 - Instalaciones de Superficie</v>
          </cell>
        </row>
        <row r="743">
          <cell r="D743" t="str">
            <v>AR40LA2030 - Instalaciones de Superficie</v>
          </cell>
        </row>
        <row r="744">
          <cell r="D744" t="str">
            <v>AR41AC1030 - Instalaciones de Superficie</v>
          </cell>
        </row>
        <row r="745">
          <cell r="D745" t="str">
            <v>AR41AC2030 - Instalaciones de Superficie</v>
          </cell>
        </row>
        <row r="746">
          <cell r="D746" t="str">
            <v>AR41AC3030 - Instalaciones de Superficie</v>
          </cell>
        </row>
        <row r="747">
          <cell r="D747" t="str">
            <v>AR41AC4030 - Instalaciones de Superficie</v>
          </cell>
        </row>
        <row r="748">
          <cell r="D748" t="str">
            <v>AR41AC6030 - Instalaciones de Superficie</v>
          </cell>
        </row>
        <row r="749">
          <cell r="D749" t="str">
            <v>AR41AC7030 - Instalaciones de Superficie</v>
          </cell>
        </row>
        <row r="750">
          <cell r="D750" t="str">
            <v>AR41AC5030 - Instalaciones de Superficie</v>
          </cell>
        </row>
        <row r="751">
          <cell r="D751" t="str">
            <v>AR42AFZ030 - Instalaciones de Superficie</v>
          </cell>
        </row>
        <row r="752">
          <cell r="D752" t="str">
            <v>BO11CIZ030 - Instalaciones de Superficie</v>
          </cell>
        </row>
        <row r="753">
          <cell r="D753" t="str">
            <v>BO11CNZ030 - Instalaciones de Superficie</v>
          </cell>
        </row>
        <row r="754">
          <cell r="D754" t="str">
            <v>CL10CH1030 - Instalaciones de Superficie</v>
          </cell>
        </row>
        <row r="755">
          <cell r="D755" t="str">
            <v>CL10CC1030 - Instalaciones de Superficie</v>
          </cell>
        </row>
        <row r="756">
          <cell r="D756" t="str">
            <v>CL10CB1030 - Instalaciones de Superficie</v>
          </cell>
        </row>
        <row r="757">
          <cell r="D757" t="str">
            <v>AR10CD1200 - Integridad &amp; Corrosión</v>
          </cell>
        </row>
        <row r="758">
          <cell r="D758" t="str">
            <v>AR10CD2200 - Integridad &amp; Corrosión</v>
          </cell>
        </row>
        <row r="759">
          <cell r="D759" t="str">
            <v>AR10CD3200 - Integridad &amp; Corrosión</v>
          </cell>
        </row>
        <row r="760">
          <cell r="D760" t="str">
            <v>AR10CD5200 - Integridad &amp; Corrosión</v>
          </cell>
        </row>
        <row r="761">
          <cell r="D761" t="str">
            <v>AR10CD7200 - Integridad &amp; Corrosión</v>
          </cell>
        </row>
        <row r="762">
          <cell r="D762" t="str">
            <v>AR10CD8200 - Integridad &amp; Corrosión</v>
          </cell>
        </row>
        <row r="763">
          <cell r="D763" t="str">
            <v>AR10CD9200 - Integridad &amp; Corrosión</v>
          </cell>
        </row>
        <row r="764">
          <cell r="D764" t="str">
            <v>AR10CDE200 - Integridad &amp; Corrosión</v>
          </cell>
        </row>
        <row r="765">
          <cell r="D765" t="str">
            <v>AR10CDP200 - Integridad &amp; Corrosión</v>
          </cell>
        </row>
        <row r="766">
          <cell r="D766" t="str">
            <v>AR10CK4200 - Integridad &amp; Corrosión</v>
          </cell>
        </row>
        <row r="767">
          <cell r="D767" t="str">
            <v>AR10ANZ200 - Integridad &amp; Corrosión</v>
          </cell>
        </row>
        <row r="768">
          <cell r="D768" t="str">
            <v>AR10SNZ200 - Integridad &amp; Corrosión</v>
          </cell>
        </row>
        <row r="769">
          <cell r="D769" t="str">
            <v>AR104NZ200 - Integridad &amp; Corrosión</v>
          </cell>
        </row>
        <row r="770">
          <cell r="D770" t="str">
            <v>AR106NZ200 - Integridad &amp; Corrosión</v>
          </cell>
        </row>
        <row r="771">
          <cell r="D771" t="str">
            <v>AR10BNZ200 - Integridad &amp; Corrosión</v>
          </cell>
        </row>
        <row r="772">
          <cell r="D772" t="str">
            <v>AR40LE1200 - Integridad &amp; Corrosión</v>
          </cell>
        </row>
        <row r="773">
          <cell r="D773" t="str">
            <v>AR40LE2200 - Integridad &amp; Corrosión</v>
          </cell>
        </row>
        <row r="774">
          <cell r="D774" t="str">
            <v>AR10AE1200 - Integridad &amp; Corrosión</v>
          </cell>
        </row>
        <row r="775">
          <cell r="D775" t="str">
            <v>AR10AE2200 - Integridad &amp; Corrosión</v>
          </cell>
        </row>
        <row r="776">
          <cell r="D776" t="str">
            <v>AR10AE3200 - Integridad &amp; Corrosión</v>
          </cell>
        </row>
        <row r="777">
          <cell r="D777" t="str">
            <v>AR10AE4200 - Integridad &amp; Corrosión</v>
          </cell>
        </row>
        <row r="778">
          <cell r="D778" t="str">
            <v>AR10AE6200 - Integridad &amp; Corrosión</v>
          </cell>
        </row>
        <row r="779">
          <cell r="D779" t="str">
            <v>AR10AE7200 - Integridad &amp; Corrosión</v>
          </cell>
        </row>
        <row r="780">
          <cell r="D780" t="str">
            <v>AR10AE5200 - Integridad &amp; Corrosión</v>
          </cell>
        </row>
        <row r="781">
          <cell r="D781" t="str">
            <v>AR10FEZ200 - Integridad &amp; Corrosión</v>
          </cell>
        </row>
        <row r="782">
          <cell r="D782" t="str">
            <v>AR11CNZ200 - Integridad &amp; Corrosión</v>
          </cell>
        </row>
        <row r="783">
          <cell r="D783" t="str">
            <v>AR40LA1200 - Integridad &amp; Corrosión</v>
          </cell>
        </row>
        <row r="784">
          <cell r="D784" t="str">
            <v>AR40LA2200 - Integridad &amp; Corrosión</v>
          </cell>
        </row>
        <row r="785">
          <cell r="D785" t="str">
            <v>AR41AC1200 - Integridad &amp; Corrosión</v>
          </cell>
        </row>
        <row r="786">
          <cell r="D786" t="str">
            <v>AR41AC2200 - Integridad &amp; Corrosión</v>
          </cell>
        </row>
        <row r="787">
          <cell r="D787" t="str">
            <v>AR41AC3200 - Integridad &amp; Corrosión</v>
          </cell>
        </row>
        <row r="788">
          <cell r="D788" t="str">
            <v>AR41AC4200 - Integridad &amp; Corrosión</v>
          </cell>
        </row>
        <row r="789">
          <cell r="D789" t="str">
            <v>AR41AC6200 - Integridad &amp; Corrosión</v>
          </cell>
        </row>
        <row r="790">
          <cell r="D790" t="str">
            <v>AR41AC7200 - Integridad &amp; Corrosión</v>
          </cell>
        </row>
        <row r="791">
          <cell r="D791" t="str">
            <v>AR41AC5200 - Integridad &amp; Corrosión</v>
          </cell>
        </row>
        <row r="792">
          <cell r="D792" t="str">
            <v>AR42AFZ200 - Integridad &amp; Corrosión</v>
          </cell>
        </row>
        <row r="793">
          <cell r="D793" t="str">
            <v>BO11CIZ200 - Integridad &amp; Corrosión</v>
          </cell>
        </row>
        <row r="794">
          <cell r="D794" t="str">
            <v>BO11CNZ200 - Integridad &amp; Corrosión</v>
          </cell>
        </row>
        <row r="795">
          <cell r="D795" t="str">
            <v>CL10CH1200 - Integridad &amp; Corrosión</v>
          </cell>
        </row>
        <row r="796">
          <cell r="D796" t="str">
            <v>CL10CC1200 - Integridad &amp; Corrosión</v>
          </cell>
        </row>
        <row r="797">
          <cell r="D797" t="str">
            <v>CL10CB1200 - Integridad &amp; Corrosión</v>
          </cell>
        </row>
        <row r="798">
          <cell r="D798" t="str">
            <v>AR10CDZ580 - Integridad y Procesos</v>
          </cell>
        </row>
        <row r="799">
          <cell r="D799" t="str">
            <v>AR10CK4580 - Integridad y Procesos</v>
          </cell>
        </row>
        <row r="800">
          <cell r="D800" t="str">
            <v>AR10CD1020 - Lineas de Cond. De Prod P/G/A</v>
          </cell>
        </row>
        <row r="801">
          <cell r="D801" t="str">
            <v>AR10CD2020 - Lineas de Cond. De Prod P/G/A</v>
          </cell>
        </row>
        <row r="802">
          <cell r="D802" t="str">
            <v>AR10CD3020 - Lineas de Cond. De Prod P/G/A</v>
          </cell>
        </row>
        <row r="803">
          <cell r="D803" t="str">
            <v>AR10CD5020 - Lineas de Cond. De Prod P/G/A</v>
          </cell>
        </row>
        <row r="804">
          <cell r="D804" t="str">
            <v>AR10CD7020 - Lineas de Cond. De Prod P/G/A</v>
          </cell>
        </row>
        <row r="805">
          <cell r="D805" t="str">
            <v>AR10CD8020 - Lineas de Cond. De Prod P/G/A</v>
          </cell>
        </row>
        <row r="806">
          <cell r="D806" t="str">
            <v>AR10CD9020 - Lineas de Cond. De Prod P/G/A</v>
          </cell>
        </row>
        <row r="807">
          <cell r="D807" t="str">
            <v>AR10CDP020 - Lineas de Cond. De Prod P/G/A</v>
          </cell>
        </row>
        <row r="808">
          <cell r="D808" t="str">
            <v>AR10CK4020 - Lineas de Cond. De Prod P/G/A</v>
          </cell>
        </row>
        <row r="809">
          <cell r="D809" t="str">
            <v>AR10ANZ020 - Lineas de Cond. De Prod P/G/A</v>
          </cell>
        </row>
        <row r="810">
          <cell r="D810" t="str">
            <v>AR10SNZ020 - Lineas de Cond. De Prod P/G/A</v>
          </cell>
        </row>
        <row r="811">
          <cell r="D811" t="str">
            <v>AR104NZ020 - Lineas de Cond. De Prod P/G/A</v>
          </cell>
        </row>
        <row r="812">
          <cell r="D812" t="str">
            <v>AR106NZ020 - Lineas de Cond. De Prod P/G/A</v>
          </cell>
        </row>
        <row r="813">
          <cell r="D813" t="str">
            <v>AR10BNZ020 - Lineas de Cond. De Prod P/G/A</v>
          </cell>
        </row>
        <row r="814">
          <cell r="D814" t="str">
            <v>AR40LE1020 - Lineas de Cond. De Prod P/G/A</v>
          </cell>
        </row>
        <row r="815">
          <cell r="D815" t="str">
            <v>AR40LE2020 - Lineas de Cond. De Prod P/G/A</v>
          </cell>
        </row>
        <row r="816">
          <cell r="D816" t="str">
            <v>AR10AE1020 - Lineas de Cond. De Prod P/G/A</v>
          </cell>
        </row>
        <row r="817">
          <cell r="D817" t="str">
            <v>AR10AE2020 - Lineas de Cond. De Prod P/G/A</v>
          </cell>
        </row>
        <row r="818">
          <cell r="D818" t="str">
            <v>AR10AE3020 - Lineas de Cond. De Prod P/G/A</v>
          </cell>
        </row>
        <row r="819">
          <cell r="D819" t="str">
            <v>AR10AE4020 - Lineas de Cond. De Prod P/G/A</v>
          </cell>
        </row>
        <row r="820">
          <cell r="D820" t="str">
            <v>AR10AE6020 - Lineas de Cond. De Prod P/G/A</v>
          </cell>
        </row>
        <row r="821">
          <cell r="D821" t="str">
            <v>AR10AE7020 - Lineas de Cond. De Prod P/G/A</v>
          </cell>
        </row>
        <row r="822">
          <cell r="D822" t="str">
            <v>AR10AE5020 - Lineas de Cond. De Prod P/G/A</v>
          </cell>
        </row>
        <row r="823">
          <cell r="D823" t="str">
            <v>AR10FEZ020 - Lineas de Cond. De Prod P/G/A</v>
          </cell>
        </row>
        <row r="824">
          <cell r="D824" t="str">
            <v>AR11CNZ020 - Lineas de Cond. De Prod P/G/A</v>
          </cell>
        </row>
        <row r="825">
          <cell r="D825" t="str">
            <v>AR40LA1020 - Lineas de Cond. De Prod P/G/A</v>
          </cell>
        </row>
        <row r="826">
          <cell r="D826" t="str">
            <v>AR40LA2020 - Lineas de Cond. De Prod P/G/A</v>
          </cell>
        </row>
        <row r="827">
          <cell r="D827" t="str">
            <v>AR41AC1020 - Lineas de Cond. De Prod P/G/A</v>
          </cell>
        </row>
        <row r="828">
          <cell r="D828" t="str">
            <v>AR41AC2020 - Lineas de Cond. De Prod P/G/A</v>
          </cell>
        </row>
        <row r="829">
          <cell r="D829" t="str">
            <v>AR41AC3020 - Lineas de Cond. De Prod P/G/A</v>
          </cell>
        </row>
        <row r="830">
          <cell r="D830" t="str">
            <v>AR41AC4020 - Lineas de Cond. De Prod P/G/A</v>
          </cell>
        </row>
        <row r="831">
          <cell r="D831" t="str">
            <v>AR41AC6020 - Lineas de Cond. De Prod P/G/A</v>
          </cell>
        </row>
        <row r="832">
          <cell r="D832" t="str">
            <v>AR41AC7020 - Lineas de Cond. De Prod P/G/A</v>
          </cell>
        </row>
        <row r="833">
          <cell r="D833" t="str">
            <v>AR41AC5020 - Lineas de Cond. De Prod P/G/A</v>
          </cell>
        </row>
        <row r="834">
          <cell r="D834" t="str">
            <v>AR42AFZ020 - Lineas de Cond. De Prod P/G/A</v>
          </cell>
        </row>
        <row r="835">
          <cell r="D835" t="str">
            <v>BO11CIZ020 - Lineas de Cond. De Prod P/G/A</v>
          </cell>
        </row>
        <row r="836">
          <cell r="D836" t="str">
            <v>BO11CNZ020 - Lineas de Cond. De Prod P/G/A</v>
          </cell>
        </row>
        <row r="837">
          <cell r="D837" t="str">
            <v>CL10CH1020 - Lineas de Cond. De Prod P/G/A</v>
          </cell>
        </row>
        <row r="838">
          <cell r="D838" t="str">
            <v>CL10CC1020 - Lineas de Cond. De Prod P/G/A</v>
          </cell>
        </row>
        <row r="839">
          <cell r="D839" t="str">
            <v>CL10CB1020 - Lineas de Cond. De Prod P/G/A</v>
          </cell>
        </row>
        <row r="840">
          <cell r="D840" t="str">
            <v>AR10APZ585 - Logística - Soporte y Ss. de negocios</v>
          </cell>
        </row>
        <row r="841">
          <cell r="D841" t="str">
            <v>AR10SRZ585 - Logística - Soporte y Ss. de negocios</v>
          </cell>
        </row>
        <row r="842">
          <cell r="D842" t="str">
            <v>AR10CDZ585 - Logística - Soporte y Ss. de negocios</v>
          </cell>
        </row>
        <row r="843">
          <cell r="D843" t="str">
            <v>AR10CK4585 - Logística - Soporte y Ss. de negocios</v>
          </cell>
        </row>
        <row r="844">
          <cell r="D844" t="str">
            <v>AR10ANZ585 - Logística - Soporte y Ss. de negocios</v>
          </cell>
        </row>
        <row r="845">
          <cell r="D845" t="str">
            <v>AR10SNZ585 - Logística - Soporte y Ss. de negocios</v>
          </cell>
        </row>
        <row r="846">
          <cell r="D846" t="str">
            <v>AR104NZ585 - Logística - Soporte y Ss. de negocios</v>
          </cell>
        </row>
        <row r="847">
          <cell r="D847" t="str">
            <v>AR106NZ585 - Logística - Soporte y Ss. de negocios</v>
          </cell>
        </row>
        <row r="848">
          <cell r="D848" t="str">
            <v>AR10BNZ585 - Logística - Soporte y Ss. de negocios</v>
          </cell>
        </row>
        <row r="849">
          <cell r="D849" t="str">
            <v>AR40LE2585 - Logística - Soporte y Ss. de negocios</v>
          </cell>
        </row>
        <row r="850">
          <cell r="D850" t="str">
            <v>AR10AEZ585 - Logística - Soporte y Ss. de negocios</v>
          </cell>
        </row>
        <row r="851">
          <cell r="D851" t="str">
            <v>AR10FEZ585 - Logística - Soporte y Ss. de negocios</v>
          </cell>
        </row>
        <row r="852">
          <cell r="D852" t="str">
            <v>AR10CEZ585 - Logística - Soporte y Ss. de negocios</v>
          </cell>
        </row>
        <row r="853">
          <cell r="D853" t="str">
            <v>AR10SEZ585 - Logística - Soporte y Ss. de negocios</v>
          </cell>
        </row>
        <row r="854">
          <cell r="D854" t="str">
            <v>AR10BAZ585 - Logística - Soporte y Ss. de negocios</v>
          </cell>
        </row>
        <row r="855">
          <cell r="D855" t="str">
            <v>AR11CAZ585 - Logística - Soporte y Ss. de negocios</v>
          </cell>
        </row>
        <row r="856">
          <cell r="D856" t="str">
            <v>AR11CAZ585 - Logística - Soporte y Ss. de negocios</v>
          </cell>
        </row>
        <row r="857">
          <cell r="D857" t="str">
            <v>AR11CNZ585 - Logística - Soporte y Ss. de negocios</v>
          </cell>
        </row>
        <row r="858">
          <cell r="D858" t="str">
            <v>AR11SAZ585 - Logística - Soporte y Ss. de negocios</v>
          </cell>
        </row>
        <row r="859">
          <cell r="D859" t="str">
            <v>AR12FUZ585 - Logística - Soporte y Ss. de negocios</v>
          </cell>
        </row>
        <row r="860">
          <cell r="D860" t="str">
            <v>AR12FMZ585 - Logística - Soporte y Ss. de negocios</v>
          </cell>
        </row>
        <row r="861">
          <cell r="D861" t="str">
            <v>AR13BSZ585 - Logística - Soporte y Ss. de negocios</v>
          </cell>
        </row>
        <row r="862">
          <cell r="D862" t="str">
            <v>AR40LA2585 - Logística - Soporte y Ss. de negocios</v>
          </cell>
        </row>
        <row r="863">
          <cell r="D863" t="str">
            <v>AR41ACZ585 - Logística - Soporte y Ss. de negocios</v>
          </cell>
        </row>
        <row r="864">
          <cell r="D864" t="str">
            <v>AR42AFZ585 - Logística - Soporte y Ss. de negocios</v>
          </cell>
        </row>
        <row r="865">
          <cell r="D865" t="str">
            <v>AR43GCZ585 - Logística - Soporte y Ss. de negocios</v>
          </cell>
        </row>
        <row r="866">
          <cell r="D866" t="str">
            <v>AR44GSZ585 - Logística - Soporte y Ss. de negocios</v>
          </cell>
        </row>
        <row r="867">
          <cell r="D867" t="str">
            <v>BO10OGZ585 - Logística - Soporte y Ss. de negocios</v>
          </cell>
        </row>
        <row r="868">
          <cell r="D868" t="str">
            <v>BO11CIZ585 - Logística - Soporte y Ss. de negocios</v>
          </cell>
        </row>
        <row r="869">
          <cell r="D869" t="str">
            <v>BO11CNZ585 - Logística - Soporte y Ss. de negocios</v>
          </cell>
        </row>
        <row r="870">
          <cell r="D870" t="str">
            <v>CL10CH1585 - Logística - Soporte y Ss. de negocios</v>
          </cell>
        </row>
        <row r="871">
          <cell r="D871" t="str">
            <v>CL10CC1585 - Logística - Soporte y Ss. de negocios</v>
          </cell>
        </row>
        <row r="872">
          <cell r="D872" t="str">
            <v>CL10CB1585 - Logística - Soporte y Ss. de negocios</v>
          </cell>
        </row>
        <row r="873">
          <cell r="D873" t="str">
            <v>AR10CDZ590 - Mantenimiento</v>
          </cell>
        </row>
        <row r="874">
          <cell r="D874" t="str">
            <v>AR10CK4590 - Mantenimiento</v>
          </cell>
        </row>
        <row r="875">
          <cell r="D875" t="str">
            <v>AR10CD1220 - Mantenimiento AIB</v>
          </cell>
        </row>
        <row r="876">
          <cell r="D876" t="str">
            <v>AR10CD2220 - Mantenimiento AIB</v>
          </cell>
        </row>
        <row r="877">
          <cell r="D877" t="str">
            <v>AR10CD3220 - Mantenimiento AIB</v>
          </cell>
        </row>
        <row r="878">
          <cell r="D878" t="str">
            <v>AR10CD5220 - Mantenimiento AIB</v>
          </cell>
        </row>
        <row r="879">
          <cell r="D879" t="str">
            <v>AR10CD7220 - Mantenimiento AIB</v>
          </cell>
        </row>
        <row r="880">
          <cell r="D880" t="str">
            <v>AR10CD8220 - Mantenimiento AIB</v>
          </cell>
        </row>
        <row r="881">
          <cell r="D881" t="str">
            <v>AR10CD9220 - Mantenimiento AIB</v>
          </cell>
        </row>
        <row r="882">
          <cell r="D882" t="str">
            <v>AR10CK4220 - Mantenimiento AIB</v>
          </cell>
        </row>
        <row r="883">
          <cell r="D883" t="str">
            <v>AR10ANZ220 - Mantenimiento AIB</v>
          </cell>
        </row>
        <row r="884">
          <cell r="D884" t="str">
            <v>AR10SNZ220 - Mantenimiento AIB</v>
          </cell>
        </row>
        <row r="885">
          <cell r="D885" t="str">
            <v>AR104NZ220 - Mantenimiento AIB</v>
          </cell>
        </row>
        <row r="886">
          <cell r="D886" t="str">
            <v>AR106NZ220 - Mantenimiento AIB</v>
          </cell>
        </row>
        <row r="887">
          <cell r="D887" t="str">
            <v>AR10BNZ220 - Mantenimiento AIB</v>
          </cell>
        </row>
        <row r="888">
          <cell r="D888" t="str">
            <v>AR40LE1220 - Mantenimiento AIB</v>
          </cell>
        </row>
        <row r="889">
          <cell r="D889" t="str">
            <v>AR40LE2220 - Mantenimiento AIB</v>
          </cell>
        </row>
        <row r="890">
          <cell r="D890" t="str">
            <v>AR10AE1220 - Mantenimiento AIB</v>
          </cell>
        </row>
        <row r="891">
          <cell r="D891" t="str">
            <v>AR10AE2220 - Mantenimiento AIB</v>
          </cell>
        </row>
        <row r="892">
          <cell r="D892" t="str">
            <v>AR10AE3220 - Mantenimiento AIB</v>
          </cell>
        </row>
        <row r="893">
          <cell r="D893" t="str">
            <v>AR10AE4220 - Mantenimiento AIB</v>
          </cell>
        </row>
        <row r="894">
          <cell r="D894" t="str">
            <v>AR10AE6220 - Mantenimiento AIB</v>
          </cell>
        </row>
        <row r="895">
          <cell r="D895" t="str">
            <v>AR10AE7220 - Mantenimiento AIB</v>
          </cell>
        </row>
        <row r="896">
          <cell r="D896" t="str">
            <v>AR10AE5220 - Mantenimiento AIB</v>
          </cell>
        </row>
        <row r="897">
          <cell r="D897" t="str">
            <v>AR10FEZ220 - Mantenimiento AIB</v>
          </cell>
        </row>
        <row r="898">
          <cell r="D898" t="str">
            <v>AR11CNZ220 - Mantenimiento AIB</v>
          </cell>
        </row>
        <row r="899">
          <cell r="D899" t="str">
            <v>AR40LA1220 - Mantenimiento AIB</v>
          </cell>
        </row>
        <row r="900">
          <cell r="D900" t="str">
            <v>AR40LA2220 - Mantenimiento AIB</v>
          </cell>
        </row>
        <row r="901">
          <cell r="D901" t="str">
            <v>AR41AC1220 - Mantenimiento AIB</v>
          </cell>
        </row>
        <row r="902">
          <cell r="D902" t="str">
            <v>AR41AC2220 - Mantenimiento AIB</v>
          </cell>
        </row>
        <row r="903">
          <cell r="D903" t="str">
            <v>AR41AC3220 - Mantenimiento AIB</v>
          </cell>
        </row>
        <row r="904">
          <cell r="D904" t="str">
            <v>AR41AC4220 - Mantenimiento AIB</v>
          </cell>
        </row>
        <row r="905">
          <cell r="D905" t="str">
            <v>AR41AC6220 - Mantenimiento AIB</v>
          </cell>
        </row>
        <row r="906">
          <cell r="D906" t="str">
            <v>AR41AC7220 - Mantenimiento AIB</v>
          </cell>
        </row>
        <row r="907">
          <cell r="D907" t="str">
            <v>AR41AC5220 - Mantenimiento AIB</v>
          </cell>
        </row>
        <row r="908">
          <cell r="D908" t="str">
            <v>AR42AFZ220 - Mantenimiento AIB</v>
          </cell>
        </row>
        <row r="909">
          <cell r="D909" t="str">
            <v>BO11CIZ220 - Mantenimiento AIB</v>
          </cell>
        </row>
        <row r="910">
          <cell r="D910" t="str">
            <v>BO11CNZ220 - Mantenimiento AIB</v>
          </cell>
        </row>
        <row r="911">
          <cell r="D911" t="str">
            <v>CL10CH1220 - Mantenimiento AIB</v>
          </cell>
        </row>
        <row r="912">
          <cell r="D912" t="str">
            <v>CL10CC1220 - Mantenimiento AIB</v>
          </cell>
        </row>
        <row r="913">
          <cell r="D913" t="str">
            <v>CL10CB1220 - Mantenimiento AIB</v>
          </cell>
        </row>
        <row r="914">
          <cell r="D914" t="str">
            <v>AR10CD1210 - Mantenimiento Automatización</v>
          </cell>
        </row>
        <row r="915">
          <cell r="D915" t="str">
            <v>AR10CD2210 - Mantenimiento Automatización</v>
          </cell>
        </row>
        <row r="916">
          <cell r="D916" t="str">
            <v>AR10CD3210 - Mantenimiento Automatización</v>
          </cell>
        </row>
        <row r="917">
          <cell r="D917" t="str">
            <v>AR10CD5210 - Mantenimiento Automatización</v>
          </cell>
        </row>
        <row r="918">
          <cell r="D918" t="str">
            <v>AR10CD7210 - Mantenimiento Automatización</v>
          </cell>
        </row>
        <row r="919">
          <cell r="D919" t="str">
            <v>AR10CD8210 - Mantenimiento Automatización</v>
          </cell>
        </row>
        <row r="920">
          <cell r="D920" t="str">
            <v>AR10CD9210 - Mantenimiento Automatización</v>
          </cell>
        </row>
        <row r="921">
          <cell r="D921" t="str">
            <v>AR10CDE210 - Mantenimiento Automatización</v>
          </cell>
        </row>
        <row r="922">
          <cell r="D922" t="str">
            <v>AR10CDP210 - Mantenimiento Automatización</v>
          </cell>
        </row>
        <row r="923">
          <cell r="D923" t="str">
            <v>AR10CK4210 - Mantenimiento Automatización</v>
          </cell>
        </row>
        <row r="924">
          <cell r="D924" t="str">
            <v>AR10ANZ210 - Mantenimiento Automatización</v>
          </cell>
        </row>
        <row r="925">
          <cell r="D925" t="str">
            <v>AR10SNZ210 - Mantenimiento Automatización</v>
          </cell>
        </row>
        <row r="926">
          <cell r="D926" t="str">
            <v>AR104NZ210 - Mantenimiento Automatización</v>
          </cell>
        </row>
        <row r="927">
          <cell r="D927" t="str">
            <v>AR106NZ210 - Mantenimiento Automatización</v>
          </cell>
        </row>
        <row r="928">
          <cell r="D928" t="str">
            <v>AR10BNZ210 - Mantenimiento Automatización</v>
          </cell>
        </row>
        <row r="929">
          <cell r="D929" t="str">
            <v>AR40LE1210 - Mantenimiento Automatización</v>
          </cell>
        </row>
        <row r="930">
          <cell r="D930" t="str">
            <v>AR40LE2210 - Mantenimiento Automatización</v>
          </cell>
        </row>
        <row r="931">
          <cell r="D931" t="str">
            <v>AR10AE1210 - Mantenimiento Automatización</v>
          </cell>
        </row>
        <row r="932">
          <cell r="D932" t="str">
            <v>AR10AE2210 - Mantenimiento Automatización</v>
          </cell>
        </row>
        <row r="933">
          <cell r="D933" t="str">
            <v>AR10AE3210 - Mantenimiento Automatización</v>
          </cell>
        </row>
        <row r="934">
          <cell r="D934" t="str">
            <v>AR10AE4210 - Mantenimiento Automatización</v>
          </cell>
        </row>
        <row r="935">
          <cell r="D935" t="str">
            <v>AR10AE6210 - Mantenimiento Automatización</v>
          </cell>
        </row>
        <row r="936">
          <cell r="D936" t="str">
            <v>AR10AE7210 - Mantenimiento Automatización</v>
          </cell>
        </row>
        <row r="937">
          <cell r="D937" t="str">
            <v>AR10AE5210 - Mantenimiento Automatización</v>
          </cell>
        </row>
        <row r="938">
          <cell r="D938" t="str">
            <v>AR10FEZ210 - Mantenimiento Automatización</v>
          </cell>
        </row>
        <row r="939">
          <cell r="D939" t="str">
            <v>AR11CNZ210 - Mantenimiento Automatización</v>
          </cell>
        </row>
        <row r="940">
          <cell r="D940" t="str">
            <v>AR40LA1210 - Mantenimiento Automatización</v>
          </cell>
        </row>
        <row r="941">
          <cell r="D941" t="str">
            <v>AR40LA2210 - Mantenimiento Automatización</v>
          </cell>
        </row>
        <row r="942">
          <cell r="D942" t="str">
            <v>AR41AC1210 - Mantenimiento Automatización</v>
          </cell>
        </row>
        <row r="943">
          <cell r="D943" t="str">
            <v>AR41AC2210 - Mantenimiento Automatización</v>
          </cell>
        </row>
        <row r="944">
          <cell r="D944" t="str">
            <v>AR41AC3210 - Mantenimiento Automatización</v>
          </cell>
        </row>
        <row r="945">
          <cell r="D945" t="str">
            <v>AR41AC4210 - Mantenimiento Automatización</v>
          </cell>
        </row>
        <row r="946">
          <cell r="D946" t="str">
            <v>AR41AC6210 - Mantenimiento Automatización</v>
          </cell>
        </row>
        <row r="947">
          <cell r="D947" t="str">
            <v>AR41AC7210 - Mantenimiento Automatización</v>
          </cell>
        </row>
        <row r="948">
          <cell r="D948" t="str">
            <v>AR41AC5210 - Mantenimiento Automatización</v>
          </cell>
        </row>
        <row r="949">
          <cell r="D949" t="str">
            <v>AR42AFZ210 - Mantenimiento Automatización</v>
          </cell>
        </row>
        <row r="950">
          <cell r="D950" t="str">
            <v>BO11CIZ210 - Mantenimiento Automatización</v>
          </cell>
        </row>
        <row r="951">
          <cell r="D951" t="str">
            <v>BO11CNZ210 - Mantenimiento Automatización</v>
          </cell>
        </row>
        <row r="952">
          <cell r="D952" t="str">
            <v>CL10CH1210 - Mantenimiento Automatización</v>
          </cell>
        </row>
        <row r="953">
          <cell r="D953" t="str">
            <v>CL10CC1210 - Mantenimiento Automatización</v>
          </cell>
        </row>
        <row r="954">
          <cell r="D954" t="str">
            <v>CL10CB1210 - Mantenimiento Automatización</v>
          </cell>
        </row>
        <row r="955">
          <cell r="D955" t="str">
            <v>AR10CD1270 - Mantenimiento de Ductos</v>
          </cell>
        </row>
        <row r="956">
          <cell r="D956" t="str">
            <v>AR10CD2270 - Mantenimiento de Ductos</v>
          </cell>
        </row>
        <row r="957">
          <cell r="D957" t="str">
            <v>AR10CD3270 - Mantenimiento de Ductos</v>
          </cell>
        </row>
        <row r="958">
          <cell r="D958" t="str">
            <v>AR10CD5270 - Mantenimiento de Ductos</v>
          </cell>
        </row>
        <row r="959">
          <cell r="D959" t="str">
            <v>AR10CD7270 - Mantenimiento de Ductos</v>
          </cell>
        </row>
        <row r="960">
          <cell r="D960" t="str">
            <v>AR10CD8270 - Mantenimiento de Ductos</v>
          </cell>
        </row>
        <row r="961">
          <cell r="D961" t="str">
            <v>AR10CD9270 - Mantenimiento de Ductos</v>
          </cell>
        </row>
        <row r="962">
          <cell r="D962" t="str">
            <v>AR10CDP270 - Mantenimiento de Ductos</v>
          </cell>
        </row>
        <row r="963">
          <cell r="D963" t="str">
            <v>AR10CK4270 - Mantenimiento de Ductos</v>
          </cell>
        </row>
        <row r="964">
          <cell r="D964" t="str">
            <v>AR10ANZ270 - Mantenimiento de Ductos</v>
          </cell>
        </row>
        <row r="965">
          <cell r="D965" t="str">
            <v>AR10SNZ270 - Mantenimiento de Ductos</v>
          </cell>
        </row>
        <row r="966">
          <cell r="D966" t="str">
            <v>AR104NZ270 - Mantenimiento de Ductos</v>
          </cell>
        </row>
        <row r="967">
          <cell r="D967" t="str">
            <v>AR106NZ270 - Mantenimiento de Ductos</v>
          </cell>
        </row>
        <row r="968">
          <cell r="D968" t="str">
            <v>AR10BNZ270 - Mantenimiento de Ductos</v>
          </cell>
        </row>
        <row r="969">
          <cell r="D969" t="str">
            <v>AR40LE1270 - Mantenimiento de Ductos</v>
          </cell>
        </row>
        <row r="970">
          <cell r="D970" t="str">
            <v>AR40LE2270 - Mantenimiento de Ductos</v>
          </cell>
        </row>
        <row r="971">
          <cell r="D971" t="str">
            <v>AR10AE1270 - Mantenimiento de Ductos</v>
          </cell>
        </row>
        <row r="972">
          <cell r="D972" t="str">
            <v>AR10AE2270 - Mantenimiento de Ductos</v>
          </cell>
        </row>
        <row r="973">
          <cell r="D973" t="str">
            <v>AR10AE3270 - Mantenimiento de Ductos</v>
          </cell>
        </row>
        <row r="974">
          <cell r="D974" t="str">
            <v>AR10AE4270 - Mantenimiento de Ductos</v>
          </cell>
        </row>
        <row r="975">
          <cell r="D975" t="str">
            <v>AR10AE6270 - Mantenimiento de Ductos</v>
          </cell>
        </row>
        <row r="976">
          <cell r="D976" t="str">
            <v>AR10AE7270 - Mantenimiento de Ductos</v>
          </cell>
        </row>
        <row r="977">
          <cell r="D977" t="str">
            <v>AR10AE5270 - Mantenimiento de Ductos</v>
          </cell>
        </row>
        <row r="978">
          <cell r="D978" t="str">
            <v>AR10FEZ270 - Mantenimiento de Ductos</v>
          </cell>
        </row>
        <row r="979">
          <cell r="D979" t="str">
            <v>AR11CNZ270 - Mantenimiento de Ductos</v>
          </cell>
        </row>
        <row r="980">
          <cell r="D980" t="str">
            <v>AR40LA1270 - Mantenimiento de Ductos</v>
          </cell>
        </row>
        <row r="981">
          <cell r="D981" t="str">
            <v>AR40LA2270 - Mantenimiento de Ductos</v>
          </cell>
        </row>
        <row r="982">
          <cell r="D982" t="str">
            <v>AR41AC1270 - Mantenimiento de Ductos</v>
          </cell>
        </row>
        <row r="983">
          <cell r="D983" t="str">
            <v>AR41AC2270 - Mantenimiento de Ductos</v>
          </cell>
        </row>
        <row r="984">
          <cell r="D984" t="str">
            <v>AR41AC3270 - Mantenimiento de Ductos</v>
          </cell>
        </row>
        <row r="985">
          <cell r="D985" t="str">
            <v>AR41AC4270 - Mantenimiento de Ductos</v>
          </cell>
        </row>
        <row r="986">
          <cell r="D986" t="str">
            <v>AR41AC6270 - Mantenimiento de Ductos</v>
          </cell>
        </row>
        <row r="987">
          <cell r="D987" t="str">
            <v>AR41AC7270 - Mantenimiento de Ductos</v>
          </cell>
        </row>
        <row r="988">
          <cell r="D988" t="str">
            <v>AR41AC5270 - Mantenimiento de Ductos</v>
          </cell>
        </row>
        <row r="989">
          <cell r="D989" t="str">
            <v>AR42AFZ270 - Mantenimiento de Ductos</v>
          </cell>
        </row>
        <row r="990">
          <cell r="D990" t="str">
            <v>BO11CIZ270 - Mantenimiento de Ductos</v>
          </cell>
        </row>
        <row r="991">
          <cell r="D991" t="str">
            <v>BO11CNZ270 - Mantenimiento de Ductos</v>
          </cell>
        </row>
        <row r="992">
          <cell r="D992" t="str">
            <v>CL10CH1270 - Mantenimiento de Ductos</v>
          </cell>
        </row>
        <row r="993">
          <cell r="D993" t="str">
            <v>CL10CC1270 - Mantenimiento de Ductos</v>
          </cell>
        </row>
        <row r="994">
          <cell r="D994" t="str">
            <v>CL10CB1270 - Mantenimiento de Ductos</v>
          </cell>
        </row>
        <row r="995">
          <cell r="D995" t="str">
            <v>AR10CD1280 - Mantenimiento de Otras plantas</v>
          </cell>
        </row>
        <row r="996">
          <cell r="D996" t="str">
            <v>AR10CD2280 - Mantenimiento de Otras plantas</v>
          </cell>
        </row>
        <row r="997">
          <cell r="D997" t="str">
            <v>AR10CD3280 - Mantenimiento de Otras plantas</v>
          </cell>
        </row>
        <row r="998">
          <cell r="D998" t="str">
            <v>AR10CD5280 - Mantenimiento de Otras plantas</v>
          </cell>
        </row>
        <row r="999">
          <cell r="D999" t="str">
            <v>AR10CD7280 - Mantenimiento de Otras plantas</v>
          </cell>
        </row>
        <row r="1000">
          <cell r="D1000" t="str">
            <v>AR10CD8280 - Mantenimiento de Otras plantas</v>
          </cell>
        </row>
        <row r="1001">
          <cell r="D1001" t="str">
            <v>AR10CD9280 - Mantenimiento de Otras plantas</v>
          </cell>
        </row>
        <row r="1002">
          <cell r="D1002" t="str">
            <v>AR10CDP280 - Mantenimiento de Otras plantas</v>
          </cell>
        </row>
        <row r="1003">
          <cell r="D1003" t="str">
            <v>AR10CK4280 - Mantenimiento de Otras plantas</v>
          </cell>
        </row>
        <row r="1004">
          <cell r="D1004" t="str">
            <v>AR10ANZ280 - Mantenimiento de Otras plantas</v>
          </cell>
        </row>
        <row r="1005">
          <cell r="D1005" t="str">
            <v>AR10SNZ280 - Mantenimiento de Otras plantas</v>
          </cell>
        </row>
        <row r="1006">
          <cell r="D1006" t="str">
            <v>AR104NZ280 - Mantenimiento de Otras plantas</v>
          </cell>
        </row>
        <row r="1007">
          <cell r="D1007" t="str">
            <v>AR106NZ280 - Mantenimiento de Otras plantas</v>
          </cell>
        </row>
        <row r="1008">
          <cell r="D1008" t="str">
            <v>AR10BNZ280 - Mantenimiento de Otras plantas</v>
          </cell>
        </row>
        <row r="1009">
          <cell r="D1009" t="str">
            <v>AR40LE1280 - Mantenimiento de Otras plantas</v>
          </cell>
        </row>
        <row r="1010">
          <cell r="D1010" t="str">
            <v>AR40LE2280 - Mantenimiento de Otras plantas</v>
          </cell>
        </row>
        <row r="1011">
          <cell r="D1011" t="str">
            <v>AR10AE1280 - Mantenimiento de Otras plantas</v>
          </cell>
        </row>
        <row r="1012">
          <cell r="D1012" t="str">
            <v>AR10AE2280 - Mantenimiento de Otras plantas</v>
          </cell>
        </row>
        <row r="1013">
          <cell r="D1013" t="str">
            <v>AR10AE3280 - Mantenimiento de Otras plantas</v>
          </cell>
        </row>
        <row r="1014">
          <cell r="D1014" t="str">
            <v>AR10AE4280 - Mantenimiento de Otras plantas</v>
          </cell>
        </row>
        <row r="1015">
          <cell r="D1015" t="str">
            <v>AR10AE6280 - Mantenimiento de Otras plantas</v>
          </cell>
        </row>
        <row r="1016">
          <cell r="D1016" t="str">
            <v>AR10AE7280 - Mantenimiento de Otras plantas</v>
          </cell>
        </row>
        <row r="1017">
          <cell r="D1017" t="str">
            <v>AR10AE5280 - Mantenimiento de Otras plantas</v>
          </cell>
        </row>
        <row r="1018">
          <cell r="D1018" t="str">
            <v>AR10FEZ280 - Mantenimiento de Otras plantas</v>
          </cell>
        </row>
        <row r="1019">
          <cell r="D1019" t="str">
            <v>AR11CNZ280 - Mantenimiento de Otras plantas</v>
          </cell>
        </row>
        <row r="1020">
          <cell r="D1020" t="str">
            <v>AR40LA1280 - Mantenimiento de Otras plantas</v>
          </cell>
        </row>
        <row r="1021">
          <cell r="D1021" t="str">
            <v>AR40LA2280 - Mantenimiento de Otras plantas</v>
          </cell>
        </row>
        <row r="1022">
          <cell r="D1022" t="str">
            <v>AR41AC1280 - Mantenimiento de Otras plantas</v>
          </cell>
        </row>
        <row r="1023">
          <cell r="D1023" t="str">
            <v>AR41AC2280 - Mantenimiento de Otras plantas</v>
          </cell>
        </row>
        <row r="1024">
          <cell r="D1024" t="str">
            <v>AR41AC3280 - Mantenimiento de Otras plantas</v>
          </cell>
        </row>
        <row r="1025">
          <cell r="D1025" t="str">
            <v>AR41AC4280 - Mantenimiento de Otras plantas</v>
          </cell>
        </row>
        <row r="1026">
          <cell r="D1026" t="str">
            <v>AR41AC6280 - Mantenimiento de Otras plantas</v>
          </cell>
        </row>
        <row r="1027">
          <cell r="D1027" t="str">
            <v>AR41AC7280 - Mantenimiento de Otras plantas</v>
          </cell>
        </row>
        <row r="1028">
          <cell r="D1028" t="str">
            <v>AR41AC5280 - Mantenimiento de Otras plantas</v>
          </cell>
        </row>
        <row r="1029">
          <cell r="D1029" t="str">
            <v>AR42AFZ280 - Mantenimiento de Otras plantas</v>
          </cell>
        </row>
        <row r="1030">
          <cell r="D1030" t="str">
            <v>BO11CIZ280 - Mantenimiento de Otras plantas</v>
          </cell>
        </row>
        <row r="1031">
          <cell r="D1031" t="str">
            <v>BO11CNZ280 - Mantenimiento de Otras plantas</v>
          </cell>
        </row>
        <row r="1032">
          <cell r="D1032" t="str">
            <v>CL10CH1280 - Mantenimiento de Otras plantas</v>
          </cell>
        </row>
        <row r="1033">
          <cell r="D1033" t="str">
            <v>CL10CC1280 - Mantenimiento de Otras plantas</v>
          </cell>
        </row>
        <row r="1034">
          <cell r="D1034" t="str">
            <v>CL10CB1280 - Mantenimiento de Otras plantas</v>
          </cell>
        </row>
        <row r="1035">
          <cell r="D1035" t="str">
            <v>AR10CD1290 - Mantenimiento Distribución Eléctrica</v>
          </cell>
        </row>
        <row r="1036">
          <cell r="D1036" t="str">
            <v>AR10CD2290 - Mantenimiento Distribución Eléctrica</v>
          </cell>
        </row>
        <row r="1037">
          <cell r="D1037" t="str">
            <v>AR10CD3290 - Mantenimiento Distribución Eléctrica</v>
          </cell>
        </row>
        <row r="1038">
          <cell r="D1038" t="str">
            <v>AR10CD5290 - Mantenimiento Distribución Eléctrica</v>
          </cell>
        </row>
        <row r="1039">
          <cell r="D1039" t="str">
            <v>AR10CD7290 - Mantenimiento Distribución Eléctrica</v>
          </cell>
        </row>
        <row r="1040">
          <cell r="D1040" t="str">
            <v>AR10CD8290 - Mantenimiento Distribución Eléctrica</v>
          </cell>
        </row>
        <row r="1041">
          <cell r="D1041" t="str">
            <v>AR10CD9290 - Mantenimiento Distribución Eléctrica</v>
          </cell>
        </row>
        <row r="1042">
          <cell r="D1042" t="str">
            <v>AR10CDE290 - Mantenimiento Distribución Eléctrica</v>
          </cell>
        </row>
        <row r="1043">
          <cell r="D1043" t="str">
            <v>AR10CK4290 - Mantenimiento Distribución Eléctrica</v>
          </cell>
        </row>
        <row r="1044">
          <cell r="D1044" t="str">
            <v>AR10ANZ290 - Mantenimiento Distribución Eléctrica</v>
          </cell>
        </row>
        <row r="1045">
          <cell r="D1045" t="str">
            <v>AR10SNZ290 - Mantenimiento Distribución Eléctrica</v>
          </cell>
        </row>
        <row r="1046">
          <cell r="D1046" t="str">
            <v>AR104NZ290 - Mantenimiento Distribución Eléctrica</v>
          </cell>
        </row>
        <row r="1047">
          <cell r="D1047" t="str">
            <v>AR106NZ290 - Mantenimiento Distribución Eléctrica</v>
          </cell>
        </row>
        <row r="1048">
          <cell r="D1048" t="str">
            <v>AR10BNZ290 - Mantenimiento Distribución Eléctrica</v>
          </cell>
        </row>
        <row r="1049">
          <cell r="D1049" t="str">
            <v>AR40LE1290 - Mantenimiento Distribución Eléctrica</v>
          </cell>
        </row>
        <row r="1050">
          <cell r="D1050" t="str">
            <v>AR40LE2290 - Mantenimiento Distribución Eléctrica</v>
          </cell>
        </row>
        <row r="1051">
          <cell r="D1051" t="str">
            <v>AR10AE1290 - Mantenimiento Distribución Eléctrica</v>
          </cell>
        </row>
        <row r="1052">
          <cell r="D1052" t="str">
            <v>AR10AE2290 - Mantenimiento Distribución Eléctrica</v>
          </cell>
        </row>
        <row r="1053">
          <cell r="D1053" t="str">
            <v>AR10AE3290 - Mantenimiento Distribución Eléctrica</v>
          </cell>
        </row>
        <row r="1054">
          <cell r="D1054" t="str">
            <v>AR10AE4290 - Mantenimiento Distribución Eléctrica</v>
          </cell>
        </row>
        <row r="1055">
          <cell r="D1055" t="str">
            <v>AR10AE6290 - Mantenimiento Distribución Eléctrica</v>
          </cell>
        </row>
        <row r="1056">
          <cell r="D1056" t="str">
            <v>AR10AE7290 - Mantenimiento Distribución Eléctrica</v>
          </cell>
        </row>
        <row r="1057">
          <cell r="D1057" t="str">
            <v>AR10AE5290 - Mantenimiento Distribución Eléctrica</v>
          </cell>
        </row>
        <row r="1058">
          <cell r="D1058" t="str">
            <v>AR10FEZ290 - Mantenimiento Distribución Eléctrica</v>
          </cell>
        </row>
        <row r="1059">
          <cell r="D1059" t="str">
            <v>AR11CNZ290 - Mantenimiento Distribución Eléctrica</v>
          </cell>
        </row>
        <row r="1060">
          <cell r="D1060" t="str">
            <v>AR40LA1290 - Mantenimiento Distribución Eléctrica</v>
          </cell>
        </row>
        <row r="1061">
          <cell r="D1061" t="str">
            <v>AR40LA2290 - Mantenimiento Distribución Eléctrica</v>
          </cell>
        </row>
        <row r="1062">
          <cell r="D1062" t="str">
            <v>AR41AC1290 - Mantenimiento Distribución Eléctrica</v>
          </cell>
        </row>
        <row r="1063">
          <cell r="D1063" t="str">
            <v>AR41AC2290 - Mantenimiento Distribución Eléctrica</v>
          </cell>
        </row>
        <row r="1064">
          <cell r="D1064" t="str">
            <v>AR41AC3290 - Mantenimiento Distribución Eléctrica</v>
          </cell>
        </row>
        <row r="1065">
          <cell r="D1065" t="str">
            <v>AR41AC4290 - Mantenimiento Distribución Eléctrica</v>
          </cell>
        </row>
        <row r="1066">
          <cell r="D1066" t="str">
            <v>AR41AC6290 - Mantenimiento Distribución Eléctrica</v>
          </cell>
        </row>
        <row r="1067">
          <cell r="D1067" t="str">
            <v>AR41AC7290 - Mantenimiento Distribución Eléctrica</v>
          </cell>
        </row>
        <row r="1068">
          <cell r="D1068" t="str">
            <v>AR41AC5290 - Mantenimiento Distribución Eléctrica</v>
          </cell>
        </row>
        <row r="1069">
          <cell r="D1069" t="str">
            <v>AR42AFZ290 - Mantenimiento Distribución Eléctrica</v>
          </cell>
        </row>
        <row r="1070">
          <cell r="D1070" t="str">
            <v>BO11CIZ290 - Mantenimiento Distribución Eléctrica</v>
          </cell>
        </row>
        <row r="1071">
          <cell r="D1071" t="str">
            <v>BO11CNZ290 - Mantenimiento Distribución Eléctrica</v>
          </cell>
        </row>
        <row r="1072">
          <cell r="D1072" t="str">
            <v>CL10CH1290 - Mantenimiento Distribución Eléctrica</v>
          </cell>
        </row>
        <row r="1073">
          <cell r="D1073" t="str">
            <v>CL10CC1290 - Mantenimiento Distribución Eléctrica</v>
          </cell>
        </row>
        <row r="1074">
          <cell r="D1074" t="str">
            <v>CL10CB1290 - Mantenimiento Distribución Eléctrica</v>
          </cell>
        </row>
        <row r="1075">
          <cell r="D1075" t="str">
            <v>AR10CD1300 - Mantenimiento Generación Eléctrica</v>
          </cell>
        </row>
        <row r="1076">
          <cell r="D1076" t="str">
            <v>AR10CD2300 - Mantenimiento Generación Eléctrica</v>
          </cell>
        </row>
        <row r="1077">
          <cell r="D1077" t="str">
            <v>AR10CD3300 - Mantenimiento Generación Eléctrica</v>
          </cell>
        </row>
        <row r="1078">
          <cell r="D1078" t="str">
            <v>AR10CD5300 - Mantenimiento Generación Eléctrica</v>
          </cell>
        </row>
        <row r="1079">
          <cell r="D1079" t="str">
            <v>AR10CD7300 - Mantenimiento Generación Eléctrica</v>
          </cell>
        </row>
        <row r="1080">
          <cell r="D1080" t="str">
            <v>AR10CD8300 - Mantenimiento Generación Eléctrica</v>
          </cell>
        </row>
        <row r="1081">
          <cell r="D1081" t="str">
            <v>AR10CD9300 - Mantenimiento Generación Eléctrica</v>
          </cell>
        </row>
        <row r="1082">
          <cell r="D1082" t="str">
            <v>AR10CDE300 - Mantenimiento Generación Eléctrica</v>
          </cell>
        </row>
        <row r="1083">
          <cell r="D1083" t="str">
            <v>AR10CK4300 - Mantenimiento Generación Eléctrica</v>
          </cell>
        </row>
        <row r="1084">
          <cell r="D1084" t="str">
            <v>AR10ANZ300 - Mantenimiento Generación Eléctrica</v>
          </cell>
        </row>
        <row r="1085">
          <cell r="D1085" t="str">
            <v>AR10SNZ300 - Mantenimiento Generación Eléctrica</v>
          </cell>
        </row>
        <row r="1086">
          <cell r="D1086" t="str">
            <v>AR104NZ300 - Mantenimiento Generación Eléctrica</v>
          </cell>
        </row>
        <row r="1087">
          <cell r="D1087" t="str">
            <v>AR106NZ300 - Mantenimiento Generación Eléctrica</v>
          </cell>
        </row>
        <row r="1088">
          <cell r="D1088" t="str">
            <v>AR10BNZ300 - Mantenimiento Generación Eléctrica</v>
          </cell>
        </row>
        <row r="1089">
          <cell r="D1089" t="str">
            <v>AR40LE1300 - Mantenimiento Generación Eléctrica</v>
          </cell>
        </row>
        <row r="1090">
          <cell r="D1090" t="str">
            <v>AR40LE2300 - Mantenimiento Generación Eléctrica</v>
          </cell>
        </row>
        <row r="1091">
          <cell r="D1091" t="str">
            <v>AR10AE1300 - Mantenimiento Generación Eléctrica</v>
          </cell>
        </row>
        <row r="1092">
          <cell r="D1092" t="str">
            <v>AR10AE2300 - Mantenimiento Generación Eléctrica</v>
          </cell>
        </row>
        <row r="1093">
          <cell r="D1093" t="str">
            <v>AR10AE3300 - Mantenimiento Generación Eléctrica</v>
          </cell>
        </row>
        <row r="1094">
          <cell r="D1094" t="str">
            <v>AR10AE4300 - Mantenimiento Generación Eléctrica</v>
          </cell>
        </row>
        <row r="1095">
          <cell r="D1095" t="str">
            <v>AR10AE6300 - Mantenimiento Generación Eléctrica</v>
          </cell>
        </row>
        <row r="1096">
          <cell r="D1096" t="str">
            <v>AR10AE7300 - Mantenimiento Generación Eléctrica</v>
          </cell>
        </row>
        <row r="1097">
          <cell r="D1097" t="str">
            <v>AR10AE5300 - Mantenimiento Generación Eléctrica</v>
          </cell>
        </row>
        <row r="1098">
          <cell r="D1098" t="str">
            <v>AR10FEZ300 - Mantenimiento Generación Eléctrica</v>
          </cell>
        </row>
        <row r="1099">
          <cell r="D1099" t="str">
            <v>AR11CNZ300 - Mantenimiento Generación Eléctrica</v>
          </cell>
        </row>
        <row r="1100">
          <cell r="D1100" t="str">
            <v>AR40LA1300 - Mantenimiento Generación Eléctrica</v>
          </cell>
        </row>
        <row r="1101">
          <cell r="D1101" t="str">
            <v>AR40LA2300 - Mantenimiento Generación Eléctrica</v>
          </cell>
        </row>
        <row r="1102">
          <cell r="D1102" t="str">
            <v>AR41AC1300 - Mantenimiento Generación Eléctrica</v>
          </cell>
        </row>
        <row r="1103">
          <cell r="D1103" t="str">
            <v>AR41AC2300 - Mantenimiento Generación Eléctrica</v>
          </cell>
        </row>
        <row r="1104">
          <cell r="D1104" t="str">
            <v>AR41AC3300 - Mantenimiento Generación Eléctrica</v>
          </cell>
        </row>
        <row r="1105">
          <cell r="D1105" t="str">
            <v>AR41AC4300 - Mantenimiento Generación Eléctrica</v>
          </cell>
        </row>
        <row r="1106">
          <cell r="D1106" t="str">
            <v>AR41AC6300 - Mantenimiento Generación Eléctrica</v>
          </cell>
        </row>
        <row r="1107">
          <cell r="D1107" t="str">
            <v>AR41AC7300 - Mantenimiento Generación Eléctrica</v>
          </cell>
        </row>
        <row r="1108">
          <cell r="D1108" t="str">
            <v>AR41AC5300 - Mantenimiento Generación Eléctrica</v>
          </cell>
        </row>
        <row r="1109">
          <cell r="D1109" t="str">
            <v>AR42AFZ300 - Mantenimiento Generación Eléctrica</v>
          </cell>
        </row>
        <row r="1110">
          <cell r="D1110" t="str">
            <v>BO11CIZ300 - Mantenimiento Generación Eléctrica</v>
          </cell>
        </row>
        <row r="1111">
          <cell r="D1111" t="str">
            <v>BO11CNZ300 - Mantenimiento Generación Eléctrica</v>
          </cell>
        </row>
        <row r="1112">
          <cell r="D1112" t="str">
            <v>CL10CH1300 - Mantenimiento Generación Eléctrica</v>
          </cell>
        </row>
        <row r="1113">
          <cell r="D1113" t="str">
            <v>CL10CC1300 - Mantenimiento Generación Eléctrica</v>
          </cell>
        </row>
        <row r="1114">
          <cell r="D1114" t="str">
            <v>CL10CB1300 - Mantenimiento Generación Eléctrica</v>
          </cell>
        </row>
        <row r="1115">
          <cell r="D1115" t="str">
            <v>AR10CD1240 - Mantenimiento PIAS</v>
          </cell>
        </row>
        <row r="1116">
          <cell r="D1116" t="str">
            <v>AR10CD2240 - Mantenimiento PIAS</v>
          </cell>
        </row>
        <row r="1117">
          <cell r="D1117" t="str">
            <v>AR10CD3240 - Mantenimiento PIAS</v>
          </cell>
        </row>
        <row r="1118">
          <cell r="D1118" t="str">
            <v>AR10CD5240 - Mantenimiento PIAS</v>
          </cell>
        </row>
        <row r="1119">
          <cell r="D1119" t="str">
            <v>AR10CD7240 - Mantenimiento PIAS</v>
          </cell>
        </row>
        <row r="1120">
          <cell r="D1120" t="str">
            <v>AR10CD8240 - Mantenimiento PIAS</v>
          </cell>
        </row>
        <row r="1121">
          <cell r="D1121" t="str">
            <v>AR10CD9240 - Mantenimiento PIAS</v>
          </cell>
        </row>
        <row r="1122">
          <cell r="D1122" t="str">
            <v>AR10CK4240 - Mantenimiento PIAS</v>
          </cell>
        </row>
        <row r="1123">
          <cell r="D1123" t="str">
            <v>AR10ANZ240 - Mantenimiento PIAS</v>
          </cell>
        </row>
        <row r="1124">
          <cell r="D1124" t="str">
            <v>AR10SNZ240 - Mantenimiento PIAS</v>
          </cell>
        </row>
        <row r="1125">
          <cell r="D1125" t="str">
            <v>AR104NZ240 - Mantenimiento PIAS</v>
          </cell>
        </row>
        <row r="1126">
          <cell r="D1126" t="str">
            <v>AR106NZ240 - Mantenimiento PIAS</v>
          </cell>
        </row>
        <row r="1127">
          <cell r="D1127" t="str">
            <v>AR10BNZ240 - Mantenimiento PIAS</v>
          </cell>
        </row>
        <row r="1128">
          <cell r="D1128" t="str">
            <v>AR40LE1240 - Mantenimiento PIAS</v>
          </cell>
        </row>
        <row r="1129">
          <cell r="D1129" t="str">
            <v>AR40LE2240 - Mantenimiento PIAS</v>
          </cell>
        </row>
        <row r="1130">
          <cell r="D1130" t="str">
            <v>AR10AE1240 - Mantenimiento PIAS</v>
          </cell>
        </row>
        <row r="1131">
          <cell r="D1131" t="str">
            <v>AR10AE2240 - Mantenimiento PIAS</v>
          </cell>
        </row>
        <row r="1132">
          <cell r="D1132" t="str">
            <v>AR10AE3240 - Mantenimiento PIAS</v>
          </cell>
        </row>
        <row r="1133">
          <cell r="D1133" t="str">
            <v>AR10AE4240 - Mantenimiento PIAS</v>
          </cell>
        </row>
        <row r="1134">
          <cell r="D1134" t="str">
            <v>AR10AE6240 - Mantenimiento PIAS</v>
          </cell>
        </row>
        <row r="1135">
          <cell r="D1135" t="str">
            <v>AR10AE7240 - Mantenimiento PIAS</v>
          </cell>
        </row>
        <row r="1136">
          <cell r="D1136" t="str">
            <v>AR10AE5240 - Mantenimiento PIAS</v>
          </cell>
        </row>
        <row r="1137">
          <cell r="D1137" t="str">
            <v>AR10FEZ240 - Mantenimiento PIAS</v>
          </cell>
        </row>
        <row r="1138">
          <cell r="D1138" t="str">
            <v>AR11CNZ240 - Mantenimiento PIAS</v>
          </cell>
        </row>
        <row r="1139">
          <cell r="D1139" t="str">
            <v>AR40LA1240 - Mantenimiento PIAS</v>
          </cell>
        </row>
        <row r="1140">
          <cell r="D1140" t="str">
            <v>AR40LA2240 - Mantenimiento PIAS</v>
          </cell>
        </row>
        <row r="1141">
          <cell r="D1141" t="str">
            <v>AR41AC1240 - Mantenimiento PIAS</v>
          </cell>
        </row>
        <row r="1142">
          <cell r="D1142" t="str">
            <v>AR41AC2240 - Mantenimiento PIAS</v>
          </cell>
        </row>
        <row r="1143">
          <cell r="D1143" t="str">
            <v>AR41AC3240 - Mantenimiento PIAS</v>
          </cell>
        </row>
        <row r="1144">
          <cell r="D1144" t="str">
            <v>AR41AC4240 - Mantenimiento PIAS</v>
          </cell>
        </row>
        <row r="1145">
          <cell r="D1145" t="str">
            <v>AR41AC6240 - Mantenimiento PIAS</v>
          </cell>
        </row>
        <row r="1146">
          <cell r="D1146" t="str">
            <v>AR41AC7240 - Mantenimiento PIAS</v>
          </cell>
        </row>
        <row r="1147">
          <cell r="D1147" t="str">
            <v>AR41AC5240 - Mantenimiento PIAS</v>
          </cell>
        </row>
        <row r="1148">
          <cell r="D1148" t="str">
            <v>AR42AFZ240 - Mantenimiento PIAS</v>
          </cell>
        </row>
        <row r="1149">
          <cell r="D1149" t="str">
            <v>BO11CIZ240 - Mantenimiento PIAS</v>
          </cell>
        </row>
        <row r="1150">
          <cell r="D1150" t="str">
            <v>BO11CNZ240 - Mantenimiento PIAS</v>
          </cell>
        </row>
        <row r="1151">
          <cell r="D1151" t="str">
            <v>CL10CH1240 - Mantenimiento PIAS</v>
          </cell>
        </row>
        <row r="1152">
          <cell r="D1152" t="str">
            <v>CL10CC1240 - Mantenimiento PIAS</v>
          </cell>
        </row>
        <row r="1153">
          <cell r="D1153" t="str">
            <v>CL10CB1240 - Mantenimiento PIAS</v>
          </cell>
        </row>
        <row r="1154">
          <cell r="D1154" t="str">
            <v>AR10CD1250 - Mantenimiento Plantas Compresión</v>
          </cell>
        </row>
        <row r="1155">
          <cell r="D1155" t="str">
            <v>AR10CD2250 - Mantenimiento Plantas Compresión</v>
          </cell>
        </row>
        <row r="1156">
          <cell r="D1156" t="str">
            <v>AR10CD3250 - Mantenimiento Plantas Compresión</v>
          </cell>
        </row>
        <row r="1157">
          <cell r="D1157" t="str">
            <v>AR10CD5250 - Mantenimiento Plantas Compresión</v>
          </cell>
        </row>
        <row r="1158">
          <cell r="D1158" t="str">
            <v>AR10CD7250 - Mantenimiento Plantas Compresión</v>
          </cell>
        </row>
        <row r="1159">
          <cell r="D1159" t="str">
            <v>AR10CD8250 - Mantenimiento Plantas Compresión</v>
          </cell>
        </row>
        <row r="1160">
          <cell r="D1160" t="str">
            <v>AR10CD9250 - Mantenimiento Plantas Compresión</v>
          </cell>
        </row>
        <row r="1161">
          <cell r="D1161" t="str">
            <v>AR10CDP250 - Mantenimiento Plantas Compresión</v>
          </cell>
        </row>
        <row r="1162">
          <cell r="D1162" t="str">
            <v>AR10CK4250 - Mantenimiento Plantas Compresión</v>
          </cell>
        </row>
        <row r="1163">
          <cell r="D1163" t="str">
            <v>AR10ANZ250 - Mantenimiento Plantas Compresión</v>
          </cell>
        </row>
        <row r="1164">
          <cell r="D1164" t="str">
            <v>AR10SNZ250 - Mantenimiento Plantas Compresión</v>
          </cell>
        </row>
        <row r="1165">
          <cell r="D1165" t="str">
            <v>AR104NZ250 - Mantenimiento Plantas Compresión</v>
          </cell>
        </row>
        <row r="1166">
          <cell r="D1166" t="str">
            <v>AR106NZ250 - Mantenimiento Plantas Compresión</v>
          </cell>
        </row>
        <row r="1167">
          <cell r="D1167" t="str">
            <v>AR10BNZ250 - Mantenimiento Plantas Compresión</v>
          </cell>
        </row>
        <row r="1168">
          <cell r="D1168" t="str">
            <v>AR40LE1250 - Mantenimiento Plantas Compresión</v>
          </cell>
        </row>
        <row r="1169">
          <cell r="D1169" t="str">
            <v>AR40LE2250 - Mantenimiento Plantas Compresión</v>
          </cell>
        </row>
        <row r="1170">
          <cell r="D1170" t="str">
            <v>AR10AE1250 - Mantenimiento Plantas Compresión</v>
          </cell>
        </row>
        <row r="1171">
          <cell r="D1171" t="str">
            <v>AR10AE2250 - Mantenimiento Plantas Compresión</v>
          </cell>
        </row>
        <row r="1172">
          <cell r="D1172" t="str">
            <v>AR10AE3250 - Mantenimiento Plantas Compresión</v>
          </cell>
        </row>
        <row r="1173">
          <cell r="D1173" t="str">
            <v>AR10AE4250 - Mantenimiento Plantas Compresión</v>
          </cell>
        </row>
        <row r="1174">
          <cell r="D1174" t="str">
            <v>AR10AE6250 - Mantenimiento Plantas Compresión</v>
          </cell>
        </row>
        <row r="1175">
          <cell r="D1175" t="str">
            <v>AR10AE7250 - Mantenimiento Plantas Compresión</v>
          </cell>
        </row>
        <row r="1176">
          <cell r="D1176" t="str">
            <v>AR10AE5250 - Mantenimiento Plantas Compresión</v>
          </cell>
        </row>
        <row r="1177">
          <cell r="D1177" t="str">
            <v>AR10FEZ250 - Mantenimiento Plantas Compresión</v>
          </cell>
        </row>
        <row r="1178">
          <cell r="D1178" t="str">
            <v>AR11CNZ250 - Mantenimiento Plantas Compresión</v>
          </cell>
        </row>
        <row r="1179">
          <cell r="D1179" t="str">
            <v>AR40LA1250 - Mantenimiento Plantas Compresión</v>
          </cell>
        </row>
        <row r="1180">
          <cell r="D1180" t="str">
            <v>AR40LA2250 - Mantenimiento Plantas Compresión</v>
          </cell>
        </row>
        <row r="1181">
          <cell r="D1181" t="str">
            <v>AR41AC1250 - Mantenimiento Plantas Compresión</v>
          </cell>
        </row>
        <row r="1182">
          <cell r="D1182" t="str">
            <v>AR41AC2250 - Mantenimiento Plantas Compresión</v>
          </cell>
        </row>
        <row r="1183">
          <cell r="D1183" t="str">
            <v>AR41AC3250 - Mantenimiento Plantas Compresión</v>
          </cell>
        </row>
        <row r="1184">
          <cell r="D1184" t="str">
            <v>AR41AC4250 - Mantenimiento Plantas Compresión</v>
          </cell>
        </row>
        <row r="1185">
          <cell r="D1185" t="str">
            <v>AR41AC6250 - Mantenimiento Plantas Compresión</v>
          </cell>
        </row>
        <row r="1186">
          <cell r="D1186" t="str">
            <v>AR41AC7250 - Mantenimiento Plantas Compresión</v>
          </cell>
        </row>
        <row r="1187">
          <cell r="D1187" t="str">
            <v>AR41AC5250 - Mantenimiento Plantas Compresión</v>
          </cell>
        </row>
        <row r="1188">
          <cell r="D1188" t="str">
            <v>AR42AFZ250 - Mantenimiento Plantas Compresión</v>
          </cell>
        </row>
        <row r="1189">
          <cell r="D1189" t="str">
            <v>BO11CIZ250 - Mantenimiento Plantas Compresión</v>
          </cell>
        </row>
        <row r="1190">
          <cell r="D1190" t="str">
            <v>BO11CNZ250 - Mantenimiento Plantas Compresión</v>
          </cell>
        </row>
        <row r="1191">
          <cell r="D1191" t="str">
            <v>CL10CH1250 - Mantenimiento Plantas Compresión</v>
          </cell>
        </row>
        <row r="1192">
          <cell r="D1192" t="str">
            <v>CL10CC1250 - Mantenimiento Plantas Compresión</v>
          </cell>
        </row>
        <row r="1193">
          <cell r="D1193" t="str">
            <v>CL10CB1250 - Mantenimiento Plantas Compresión</v>
          </cell>
        </row>
        <row r="1194">
          <cell r="D1194" t="str">
            <v>AR10CD1230 - Mantenimiento Plantas Tratamiento</v>
          </cell>
        </row>
        <row r="1195">
          <cell r="D1195" t="str">
            <v>AR10CD2230 - Mantenimiento Plantas Tratamiento</v>
          </cell>
        </row>
        <row r="1196">
          <cell r="D1196" t="str">
            <v>AR10CD3230 - Mantenimiento Plantas Tratamiento</v>
          </cell>
        </row>
        <row r="1197">
          <cell r="D1197" t="str">
            <v>AR10CD5230 - Mantenimiento Plantas Tratamiento</v>
          </cell>
        </row>
        <row r="1198">
          <cell r="D1198" t="str">
            <v>AR10CD7230 - Mantenimiento Plantas Tratamiento</v>
          </cell>
        </row>
        <row r="1199">
          <cell r="D1199" t="str">
            <v>AR10CD8230 - Mantenimiento Plantas Tratamiento</v>
          </cell>
        </row>
        <row r="1200">
          <cell r="D1200" t="str">
            <v>AR10CD9230 - Mantenimiento Plantas Tratamiento</v>
          </cell>
        </row>
        <row r="1201">
          <cell r="D1201" t="str">
            <v>AR10CDP230 - Mantenimiento Plantas Tratamiento</v>
          </cell>
        </row>
        <row r="1202">
          <cell r="D1202" t="str">
            <v>AR10CK4230 - Mantenimiento Plantas Tratamiento</v>
          </cell>
        </row>
        <row r="1203">
          <cell r="D1203" t="str">
            <v>AR10ANZ230 - Mantenimiento Plantas Tratamiento</v>
          </cell>
        </row>
        <row r="1204">
          <cell r="D1204" t="str">
            <v>AR10SNZ230 - Mantenimiento Plantas Tratamiento</v>
          </cell>
        </row>
        <row r="1205">
          <cell r="D1205" t="str">
            <v>AR104NZ230 - Mantenimiento Plantas Tratamiento</v>
          </cell>
        </row>
        <row r="1206">
          <cell r="D1206" t="str">
            <v>AR106NZ230 - Mantenimiento Plantas Tratamiento</v>
          </cell>
        </row>
        <row r="1207">
          <cell r="D1207" t="str">
            <v>AR10BNZ230 - Mantenimiento Plantas Tratamiento</v>
          </cell>
        </row>
        <row r="1208">
          <cell r="D1208" t="str">
            <v>AR40LE1230 - Mantenimiento Plantas Tratamiento</v>
          </cell>
        </row>
        <row r="1209">
          <cell r="D1209" t="str">
            <v>AR40LE2230 - Mantenimiento Plantas Tratamiento</v>
          </cell>
        </row>
        <row r="1210">
          <cell r="D1210" t="str">
            <v>AR10AE1230 - Mantenimiento Plantas Tratamiento</v>
          </cell>
        </row>
        <row r="1211">
          <cell r="D1211" t="str">
            <v>AR10AE2230 - Mantenimiento Plantas Tratamiento</v>
          </cell>
        </row>
        <row r="1212">
          <cell r="D1212" t="str">
            <v>AR10AE3230 - Mantenimiento Plantas Tratamiento</v>
          </cell>
        </row>
        <row r="1213">
          <cell r="D1213" t="str">
            <v>AR10AE4230 - Mantenimiento Plantas Tratamiento</v>
          </cell>
        </row>
        <row r="1214">
          <cell r="D1214" t="str">
            <v>AR10AE6230 - Mantenimiento Plantas Tratamiento</v>
          </cell>
        </row>
        <row r="1215">
          <cell r="D1215" t="str">
            <v>AR10AE7230 - Mantenimiento Plantas Tratamiento</v>
          </cell>
        </row>
        <row r="1216">
          <cell r="D1216" t="str">
            <v>AR10AE5230 - Mantenimiento Plantas Tratamiento</v>
          </cell>
        </row>
        <row r="1217">
          <cell r="D1217" t="str">
            <v>AR10FEZ230 - Mantenimiento Plantas Tratamiento</v>
          </cell>
        </row>
        <row r="1218">
          <cell r="D1218" t="str">
            <v>AR11CNZ230 - Mantenimiento Plantas Tratamiento</v>
          </cell>
        </row>
        <row r="1219">
          <cell r="D1219" t="str">
            <v>AR40LA1230 - Mantenimiento Plantas Tratamiento</v>
          </cell>
        </row>
        <row r="1220">
          <cell r="D1220" t="str">
            <v>AR40LA2230 - Mantenimiento Plantas Tratamiento</v>
          </cell>
        </row>
        <row r="1221">
          <cell r="D1221" t="str">
            <v>AR41AC1230 - Mantenimiento Plantas Tratamiento</v>
          </cell>
        </row>
        <row r="1222">
          <cell r="D1222" t="str">
            <v>AR41AC2230 - Mantenimiento Plantas Tratamiento</v>
          </cell>
        </row>
        <row r="1223">
          <cell r="D1223" t="str">
            <v>AR41AC3230 - Mantenimiento Plantas Tratamiento</v>
          </cell>
        </row>
        <row r="1224">
          <cell r="D1224" t="str">
            <v>AR41AC4230 - Mantenimiento Plantas Tratamiento</v>
          </cell>
        </row>
        <row r="1225">
          <cell r="D1225" t="str">
            <v>AR41AC6230 - Mantenimiento Plantas Tratamiento</v>
          </cell>
        </row>
        <row r="1226">
          <cell r="D1226" t="str">
            <v>AR41AC7230 - Mantenimiento Plantas Tratamiento</v>
          </cell>
        </row>
        <row r="1227">
          <cell r="D1227" t="str">
            <v>AR41AC5230 - Mantenimiento Plantas Tratamiento</v>
          </cell>
        </row>
        <row r="1228">
          <cell r="D1228" t="str">
            <v>AR42AFZ230 - Mantenimiento Plantas Tratamiento</v>
          </cell>
        </row>
        <row r="1229">
          <cell r="D1229" t="str">
            <v>BO11CIZ230 - Mantenimiento Plantas Tratamiento</v>
          </cell>
        </row>
        <row r="1230">
          <cell r="D1230" t="str">
            <v>BO11CNZ230 - Mantenimiento Plantas Tratamiento</v>
          </cell>
        </row>
        <row r="1231">
          <cell r="D1231" t="str">
            <v>CL10CH1230 - Mantenimiento Plantas Tratamiento</v>
          </cell>
        </row>
        <row r="1232">
          <cell r="D1232" t="str">
            <v>CL10CC1230 - Mantenimiento Plantas Tratamiento</v>
          </cell>
        </row>
        <row r="1233">
          <cell r="D1233" t="str">
            <v>CL10CB1230 - Mantenimiento Plantas Tratamiento</v>
          </cell>
        </row>
        <row r="1234">
          <cell r="D1234" t="str">
            <v>AR10CD1260 - Mantenimiento Vehiculos</v>
          </cell>
        </row>
        <row r="1235">
          <cell r="D1235" t="str">
            <v>AR10CD2260 - Mantenimiento Vehiculos</v>
          </cell>
        </row>
        <row r="1236">
          <cell r="D1236" t="str">
            <v>AR10CD3260 - Mantenimiento Vehiculos</v>
          </cell>
        </row>
        <row r="1237">
          <cell r="D1237" t="str">
            <v>AR10CD5260 - Mantenimiento Vehiculos</v>
          </cell>
        </row>
        <row r="1238">
          <cell r="D1238" t="str">
            <v>AR10CD7260 - Mantenimiento Vehiculos</v>
          </cell>
        </row>
        <row r="1239">
          <cell r="D1239" t="str">
            <v>AR10CD8260 - Mantenimiento Vehiculos</v>
          </cell>
        </row>
        <row r="1240">
          <cell r="D1240" t="str">
            <v>AR10CD9260 - Mantenimiento Vehiculos</v>
          </cell>
        </row>
        <row r="1241">
          <cell r="D1241" t="str">
            <v>AR10CDP260 - Mantenimiento Vehiculos</v>
          </cell>
        </row>
        <row r="1242">
          <cell r="D1242" t="str">
            <v>AR10CK4260 - Mantenimiento Vehiculos</v>
          </cell>
        </row>
        <row r="1243">
          <cell r="D1243" t="str">
            <v>AR10ANZ260 - Mantenimiento Vehiculos</v>
          </cell>
        </row>
        <row r="1244">
          <cell r="D1244" t="str">
            <v>AR10SNZ260 - Mantenimiento Vehiculos</v>
          </cell>
        </row>
        <row r="1245">
          <cell r="D1245" t="str">
            <v>AR104NZ260 - Mantenimiento Vehiculos</v>
          </cell>
        </row>
        <row r="1246">
          <cell r="D1246" t="str">
            <v>AR106NZ260 - Mantenimiento Vehiculos</v>
          </cell>
        </row>
        <row r="1247">
          <cell r="D1247" t="str">
            <v>AR10BNZ260 - Mantenimiento Vehiculos</v>
          </cell>
        </row>
        <row r="1248">
          <cell r="D1248" t="str">
            <v>AR40LE1260 - Mantenimiento Vehiculos</v>
          </cell>
        </row>
        <row r="1249">
          <cell r="D1249" t="str">
            <v>AR40LE2260 - Mantenimiento Vehiculos</v>
          </cell>
        </row>
        <row r="1250">
          <cell r="D1250" t="str">
            <v>AR10AE1260 - Mantenimiento Vehiculos</v>
          </cell>
        </row>
        <row r="1251">
          <cell r="D1251" t="str">
            <v>AR10AE2260 - Mantenimiento Vehiculos</v>
          </cell>
        </row>
        <row r="1252">
          <cell r="D1252" t="str">
            <v>AR10AE3260 - Mantenimiento Vehiculos</v>
          </cell>
        </row>
        <row r="1253">
          <cell r="D1253" t="str">
            <v>AR10AE4260 - Mantenimiento Vehiculos</v>
          </cell>
        </row>
        <row r="1254">
          <cell r="D1254" t="str">
            <v>AR10AE6260 - Mantenimiento Vehiculos</v>
          </cell>
        </row>
        <row r="1255">
          <cell r="D1255" t="str">
            <v>AR10AE7260 - Mantenimiento Vehiculos</v>
          </cell>
        </row>
        <row r="1256">
          <cell r="D1256" t="str">
            <v>AR10AE5260 - Mantenimiento Vehiculos</v>
          </cell>
        </row>
        <row r="1257">
          <cell r="D1257" t="str">
            <v>AR10FEZ260 - Mantenimiento Vehiculos</v>
          </cell>
        </row>
        <row r="1258">
          <cell r="D1258" t="str">
            <v>AR11CNZ260 - Mantenimiento Vehiculos</v>
          </cell>
        </row>
        <row r="1259">
          <cell r="D1259" t="str">
            <v>AR40LA1260 - Mantenimiento Vehiculos</v>
          </cell>
        </row>
        <row r="1260">
          <cell r="D1260" t="str">
            <v>AR40LA2260 - Mantenimiento Vehiculos</v>
          </cell>
        </row>
        <row r="1261">
          <cell r="D1261" t="str">
            <v>AR41AC1260 - Mantenimiento Vehiculos</v>
          </cell>
        </row>
        <row r="1262">
          <cell r="D1262" t="str">
            <v>AR41AC2260 - Mantenimiento Vehiculos</v>
          </cell>
        </row>
        <row r="1263">
          <cell r="D1263" t="str">
            <v>AR41AC3260 - Mantenimiento Vehiculos</v>
          </cell>
        </row>
        <row r="1264">
          <cell r="D1264" t="str">
            <v>AR41AC4260 - Mantenimiento Vehiculos</v>
          </cell>
        </row>
        <row r="1265">
          <cell r="D1265" t="str">
            <v>AR41AC6260 - Mantenimiento Vehiculos</v>
          </cell>
        </row>
        <row r="1266">
          <cell r="D1266" t="str">
            <v>AR41AC7260 - Mantenimiento Vehiculos</v>
          </cell>
        </row>
        <row r="1267">
          <cell r="D1267" t="str">
            <v>AR41AC5260 - Mantenimiento Vehiculos</v>
          </cell>
        </row>
        <row r="1268">
          <cell r="D1268" t="str">
            <v>AR42AFZ260 - Mantenimiento Vehiculos</v>
          </cell>
        </row>
        <row r="1269">
          <cell r="D1269" t="str">
            <v>BO11CIZ260 - Mantenimiento Vehiculos</v>
          </cell>
        </row>
        <row r="1270">
          <cell r="D1270" t="str">
            <v>BO11CNZ260 - Mantenimiento Vehiculos</v>
          </cell>
        </row>
        <row r="1271">
          <cell r="D1271" t="str">
            <v>CL10CH1260 - Mantenimiento Vehiculos</v>
          </cell>
        </row>
        <row r="1272">
          <cell r="D1272" t="str">
            <v>CL10CC1260 - Mantenimiento Vehiculos</v>
          </cell>
        </row>
        <row r="1273">
          <cell r="D1273" t="str">
            <v>CL10CB1260 - Mantenimiento Vehiculos</v>
          </cell>
        </row>
        <row r="1274">
          <cell r="D1274" t="str">
            <v>AR10APZ595 - Medio Ambiente</v>
          </cell>
        </row>
        <row r="1275">
          <cell r="D1275" t="str">
            <v>AR10SRZ595 - Medio Ambiente</v>
          </cell>
        </row>
        <row r="1276">
          <cell r="D1276" t="str">
            <v>AR1040Z595 - Medio Ambiente</v>
          </cell>
        </row>
        <row r="1277">
          <cell r="D1277" t="str">
            <v>AR1046Z595 - Medio Ambiente</v>
          </cell>
        </row>
        <row r="1278">
          <cell r="D1278" t="str">
            <v>AR10BCZ595 - Medio Ambiente</v>
          </cell>
        </row>
        <row r="1279">
          <cell r="D1279" t="str">
            <v>AR10CDZ595 - Medio Ambiente</v>
          </cell>
        </row>
        <row r="1280">
          <cell r="D1280" t="str">
            <v>AR10CK4595 - Medio Ambiente</v>
          </cell>
        </row>
        <row r="1281">
          <cell r="D1281" t="str">
            <v>AR10ANZ595 - Medio Ambiente</v>
          </cell>
        </row>
        <row r="1282">
          <cell r="D1282" t="str">
            <v>AR10SNZ595 - Medio Ambiente</v>
          </cell>
        </row>
        <row r="1283">
          <cell r="D1283" t="str">
            <v>AR104NZ595 - Medio Ambiente</v>
          </cell>
        </row>
        <row r="1284">
          <cell r="D1284" t="str">
            <v>AR106NZ595 - Medio Ambiente</v>
          </cell>
        </row>
        <row r="1285">
          <cell r="D1285" t="str">
            <v>AR10BNZ595 - Medio Ambiente</v>
          </cell>
        </row>
        <row r="1286">
          <cell r="D1286" t="str">
            <v>AR40LE2595 - Medio Ambiente</v>
          </cell>
        </row>
        <row r="1287">
          <cell r="D1287" t="str">
            <v>AR10AEZ595 - Medio Ambiente</v>
          </cell>
        </row>
        <row r="1288">
          <cell r="D1288" t="str">
            <v>AR10FEZ595 - Medio Ambiente</v>
          </cell>
        </row>
        <row r="1289">
          <cell r="D1289" t="str">
            <v>AR10BAZ595 - Medio Ambiente</v>
          </cell>
        </row>
        <row r="1290">
          <cell r="D1290" t="str">
            <v>AR11CNZ595 - Medio Ambiente</v>
          </cell>
        </row>
        <row r="1291">
          <cell r="D1291" t="str">
            <v>AR11SAZ595 - Medio Ambiente</v>
          </cell>
        </row>
        <row r="1292">
          <cell r="D1292" t="str">
            <v>AR12FUZ595 - Medio Ambiente</v>
          </cell>
        </row>
        <row r="1293">
          <cell r="D1293" t="str">
            <v>AR12FMZ595 - Medio Ambiente</v>
          </cell>
        </row>
        <row r="1294">
          <cell r="D1294" t="str">
            <v>AR13BSZ595 - Medio Ambiente</v>
          </cell>
        </row>
        <row r="1295">
          <cell r="D1295" t="str">
            <v>AR40LA2595 - Medio Ambiente</v>
          </cell>
        </row>
        <row r="1296">
          <cell r="D1296" t="str">
            <v>AR41ACZ595 - Medio Ambiente</v>
          </cell>
        </row>
        <row r="1297">
          <cell r="D1297" t="str">
            <v>AR42AFZ595 - Medio Ambiente</v>
          </cell>
        </row>
        <row r="1298">
          <cell r="D1298" t="str">
            <v>CL10CH1595 - Medio Ambiente</v>
          </cell>
        </row>
        <row r="1299">
          <cell r="D1299" t="str">
            <v>CL10CC1595 - Medio Ambiente</v>
          </cell>
        </row>
        <row r="1300">
          <cell r="D1300" t="str">
            <v>CL10CB1595 - Medio Ambiente</v>
          </cell>
        </row>
        <row r="1301">
          <cell r="D1301" t="str">
            <v>AR10APZ850 - Oil</v>
          </cell>
        </row>
        <row r="1302">
          <cell r="D1302" t="str">
            <v>AR10SRZ850 - Oil</v>
          </cell>
        </row>
        <row r="1303">
          <cell r="D1303" t="str">
            <v>AR11CAZ850 - Oil</v>
          </cell>
        </row>
        <row r="1304">
          <cell r="D1304" t="str">
            <v>AR10LAZ850 - Oil Transportation</v>
          </cell>
        </row>
        <row r="1305">
          <cell r="D1305" t="str">
            <v>AR10ACZ850 - Oil Transportation</v>
          </cell>
        </row>
        <row r="1306">
          <cell r="D1306" t="str">
            <v>AR10GCZ850 - Oil Transportation</v>
          </cell>
        </row>
        <row r="1307">
          <cell r="D1307" t="str">
            <v>AR10GSZ850 - Oil Transportation</v>
          </cell>
        </row>
        <row r="1308">
          <cell r="D1308" t="str">
            <v>AR10CD1850 - Oil Transportation</v>
          </cell>
        </row>
        <row r="1309">
          <cell r="D1309" t="str">
            <v>AR10CD2850 - Oil Transportation</v>
          </cell>
        </row>
        <row r="1310">
          <cell r="D1310" t="str">
            <v>AR10CD3850 - Oil Transportation</v>
          </cell>
        </row>
        <row r="1311">
          <cell r="D1311" t="str">
            <v>AR10CD5850 - Oil Transportation</v>
          </cell>
        </row>
        <row r="1312">
          <cell r="D1312" t="str">
            <v>AR10CD7850 - Oil Transportation</v>
          </cell>
        </row>
        <row r="1313">
          <cell r="D1313" t="str">
            <v>AR10CD8850 - Oil Transportation</v>
          </cell>
        </row>
        <row r="1314">
          <cell r="D1314" t="str">
            <v>AR10CD9850 - Oil Transportation</v>
          </cell>
        </row>
        <row r="1315">
          <cell r="D1315" t="str">
            <v>AR10CDZ850 - Oil Transportation</v>
          </cell>
        </row>
        <row r="1316">
          <cell r="D1316" t="str">
            <v>AR10CK4850 - Oil Transportation</v>
          </cell>
        </row>
        <row r="1317">
          <cell r="D1317" t="str">
            <v>AR10ANZ850 - Oil Transportation</v>
          </cell>
        </row>
        <row r="1318">
          <cell r="D1318" t="str">
            <v>AR10SNZ850 - Oil Transportation</v>
          </cell>
        </row>
        <row r="1319">
          <cell r="D1319" t="str">
            <v>AR40LE2850 - Oil Transportation</v>
          </cell>
        </row>
        <row r="1320">
          <cell r="D1320" t="str">
            <v>AR10AEZ850 - Oil Transportation</v>
          </cell>
        </row>
        <row r="1321">
          <cell r="D1321" t="str">
            <v>AR11CNZ850 - Oil Transportation</v>
          </cell>
        </row>
        <row r="1322">
          <cell r="D1322" t="str">
            <v>AR11SAZ850 - Oil Transportation</v>
          </cell>
        </row>
        <row r="1323">
          <cell r="D1323" t="str">
            <v>AR12FUZ850 - Oil Transportation</v>
          </cell>
        </row>
        <row r="1324">
          <cell r="D1324" t="str">
            <v>AR12FMZ850 - Oil Transportation</v>
          </cell>
        </row>
        <row r="1325">
          <cell r="D1325" t="str">
            <v>AR40LA2850 - Oil Transportation</v>
          </cell>
        </row>
        <row r="1326">
          <cell r="D1326" t="str">
            <v>AR41ACZ850 - Oil Transportation</v>
          </cell>
        </row>
        <row r="1327">
          <cell r="D1327" t="str">
            <v>CL10CH1850 - Oil Transportation</v>
          </cell>
        </row>
        <row r="1328">
          <cell r="D1328" t="str">
            <v>CL10CC1850 - Oil Transportation</v>
          </cell>
        </row>
        <row r="1329">
          <cell r="D1329" t="str">
            <v>CL10CB1850 - Oil Transportation</v>
          </cell>
        </row>
        <row r="1330">
          <cell r="D1330" t="str">
            <v>AR10APZ657 - Op., Tecnal, Seg y Microinformatica</v>
          </cell>
        </row>
        <row r="1331">
          <cell r="D1331" t="str">
            <v>AR10SRZ657 - Op., Tecnal, Seg y Microinformatica</v>
          </cell>
        </row>
        <row r="1332">
          <cell r="D1332" t="str">
            <v>AR1040Z657 - Op., Tecnal, Seg y Microinformatica</v>
          </cell>
        </row>
        <row r="1333">
          <cell r="D1333" t="str">
            <v>AR1046Z657 - Op., Tecnal, Seg y Microinformatica</v>
          </cell>
        </row>
        <row r="1334">
          <cell r="D1334" t="str">
            <v>AR10BCZ657 - Op., Tecnal, Seg y Microinformatica</v>
          </cell>
        </row>
        <row r="1335">
          <cell r="D1335" t="str">
            <v>AR40LE2657 - Op., Tecnal, Seg y Microinformatica</v>
          </cell>
        </row>
        <row r="1336">
          <cell r="D1336" t="str">
            <v>AR10AEZ657 - Op., Tecnal, Seg y Microinformatica</v>
          </cell>
        </row>
        <row r="1337">
          <cell r="D1337" t="str">
            <v>AR10FEZ657 - Op., Tecnal, Seg y Microinformatica</v>
          </cell>
        </row>
        <row r="1338">
          <cell r="D1338" t="str">
            <v>AR10CEZ657 - Op., Tecnal, Seg y Microinformatica</v>
          </cell>
        </row>
        <row r="1339">
          <cell r="D1339" t="str">
            <v>AR10SEZ657 - Op., Tecnal, Seg y Microinformatica</v>
          </cell>
        </row>
        <row r="1340">
          <cell r="D1340" t="str">
            <v>AR10BAZ657 - Op., Tecnal, Seg y Microinformatica</v>
          </cell>
        </row>
        <row r="1341">
          <cell r="D1341" t="str">
            <v>AR11CAZ657 - Op., Tecnal, Seg y Microinformatica</v>
          </cell>
        </row>
        <row r="1342">
          <cell r="D1342" t="str">
            <v>AR12FUZ657 - Op., Tecnal, Seg y Microinformatica</v>
          </cell>
        </row>
        <row r="1343">
          <cell r="D1343" t="str">
            <v>AR12FMZ657 - Op., Tecnal, Seg y Microinformatica</v>
          </cell>
        </row>
        <row r="1344">
          <cell r="D1344" t="str">
            <v>AR13BSZ657 - Op., Tecnal, Seg y Microinformatica</v>
          </cell>
        </row>
        <row r="1345">
          <cell r="D1345" t="str">
            <v>AR40LA2657 - Op., Tecnal, Seg y Microinformatica</v>
          </cell>
        </row>
        <row r="1346">
          <cell r="D1346" t="str">
            <v>AR41ACZ657 - Op., Tecnal, Seg y Microinformatica</v>
          </cell>
        </row>
        <row r="1347">
          <cell r="D1347" t="str">
            <v>AR42AFZ657 - Op., Tecnal, Seg y Microinformatica</v>
          </cell>
        </row>
        <row r="1348">
          <cell r="D1348" t="str">
            <v>AR43GCZ657 - Op., Tecnal, Seg y Microinformatica</v>
          </cell>
        </row>
        <row r="1349">
          <cell r="D1349" t="str">
            <v>AR44GSZ657 - Op., Tecnal, Seg y Microinformatica</v>
          </cell>
        </row>
        <row r="1350">
          <cell r="D1350" t="str">
            <v>BO10OGZ657 - Op., Tecnal, Seg y Microinformatica</v>
          </cell>
        </row>
        <row r="1351">
          <cell r="D1351" t="str">
            <v>BO11CIZ657 - Op., Tecnal, Seg y Microinformatica</v>
          </cell>
        </row>
        <row r="1352">
          <cell r="D1352" t="str">
            <v>BO11CNZ657 - Op., Tecnal, Seg y Microinformatica</v>
          </cell>
        </row>
        <row r="1353">
          <cell r="D1353" t="str">
            <v>CL10CH1657 - Op., Tecnal, Seg y Microinformatica</v>
          </cell>
        </row>
        <row r="1354">
          <cell r="D1354" t="str">
            <v>CL10CC1657 - Op., Tecnal, Seg y Microinformatica</v>
          </cell>
        </row>
        <row r="1355">
          <cell r="D1355" t="str">
            <v>CL10CB1657 - Op., Tecnal, Seg y Microinformatica</v>
          </cell>
        </row>
        <row r="1356">
          <cell r="D1356" t="str">
            <v>AR10ANZ000 - Operación del distrito</v>
          </cell>
        </row>
        <row r="1357">
          <cell r="D1357" t="str">
            <v>AR10SNZ000 - Operación del distrito</v>
          </cell>
        </row>
        <row r="1358">
          <cell r="D1358" t="str">
            <v>AR104NZ000 - Operación del distrito</v>
          </cell>
        </row>
        <row r="1359">
          <cell r="D1359" t="str">
            <v>AR106NZ000 - Operación del distrito</v>
          </cell>
        </row>
        <row r="1360">
          <cell r="D1360" t="str">
            <v>AR10BNZ000 - Operación del distrito</v>
          </cell>
        </row>
        <row r="1361">
          <cell r="D1361" t="str">
            <v>AR11CNZ000 - Operación del distrito</v>
          </cell>
        </row>
        <row r="1362">
          <cell r="D1362" t="str">
            <v>AR10CDZ600 - Operaciones de Petróleo</v>
          </cell>
        </row>
        <row r="1363">
          <cell r="D1363" t="str">
            <v>AR10CK4600 - Operaciones de Petróleo</v>
          </cell>
        </row>
        <row r="1364">
          <cell r="D1364" t="str">
            <v>AR10AEZ600 - Operaciones de Petróleo</v>
          </cell>
        </row>
        <row r="1365">
          <cell r="D1365" t="str">
            <v>AR41ACZ600 - Operaciones de Petróleo</v>
          </cell>
        </row>
        <row r="1366">
          <cell r="D1366" t="str">
            <v>AR10CD1150 - PCP</v>
          </cell>
        </row>
        <row r="1367">
          <cell r="D1367" t="str">
            <v>AR10CD2150 - PCP</v>
          </cell>
        </row>
        <row r="1368">
          <cell r="D1368" t="str">
            <v>AR10CD3150 - PCP</v>
          </cell>
        </row>
        <row r="1369">
          <cell r="D1369" t="str">
            <v>AR10CD5150 - PCP</v>
          </cell>
        </row>
        <row r="1370">
          <cell r="D1370" t="str">
            <v>AR10CD7150 - PCP</v>
          </cell>
        </row>
        <row r="1371">
          <cell r="D1371" t="str">
            <v>AR10CD8150 - PCP</v>
          </cell>
        </row>
        <row r="1372">
          <cell r="D1372" t="str">
            <v>AR10CD9150 - PCP</v>
          </cell>
        </row>
        <row r="1373">
          <cell r="D1373" t="str">
            <v>AR10CK4150 - PCP</v>
          </cell>
        </row>
        <row r="1374">
          <cell r="D1374" t="str">
            <v>AR10ANZ150 - PCP</v>
          </cell>
        </row>
        <row r="1375">
          <cell r="D1375" t="str">
            <v>AR10SNZ150 - PCP</v>
          </cell>
        </row>
        <row r="1376">
          <cell r="D1376" t="str">
            <v>AR104NZ150 - PCP</v>
          </cell>
        </row>
        <row r="1377">
          <cell r="D1377" t="str">
            <v>AR106NZ150 - PCP</v>
          </cell>
        </row>
        <row r="1378">
          <cell r="D1378" t="str">
            <v>AR10BNZ150 - PCP</v>
          </cell>
        </row>
        <row r="1379">
          <cell r="D1379" t="str">
            <v>AR40LE1150 - PCP</v>
          </cell>
        </row>
        <row r="1380">
          <cell r="D1380" t="str">
            <v>AR40LE2150 - PCP</v>
          </cell>
        </row>
        <row r="1381">
          <cell r="D1381" t="str">
            <v>AR10AE1150 - PCP</v>
          </cell>
        </row>
        <row r="1382">
          <cell r="D1382" t="str">
            <v>AR10AE2150 - PCP</v>
          </cell>
        </row>
        <row r="1383">
          <cell r="D1383" t="str">
            <v>AR10AE3150 - PCP</v>
          </cell>
        </row>
        <row r="1384">
          <cell r="D1384" t="str">
            <v>AR10AE4150 - PCP</v>
          </cell>
        </row>
        <row r="1385">
          <cell r="D1385" t="str">
            <v>AR10AE5150 - PCP</v>
          </cell>
        </row>
        <row r="1386">
          <cell r="D1386" t="str">
            <v>AR10FEZ150 - PCP</v>
          </cell>
        </row>
        <row r="1387">
          <cell r="D1387" t="str">
            <v>AR11CNZ150 - PCP</v>
          </cell>
        </row>
        <row r="1388">
          <cell r="D1388" t="str">
            <v>AR40LA1150 - PCP</v>
          </cell>
        </row>
        <row r="1389">
          <cell r="D1389" t="str">
            <v>AR40LA2150 - PCP</v>
          </cell>
        </row>
        <row r="1390">
          <cell r="D1390" t="str">
            <v>AR41AC1150 - PCP</v>
          </cell>
        </row>
        <row r="1391">
          <cell r="D1391" t="str">
            <v>AR41AC2150 - PCP</v>
          </cell>
        </row>
        <row r="1392">
          <cell r="D1392" t="str">
            <v>AR41AC3150 - PCP</v>
          </cell>
        </row>
        <row r="1393">
          <cell r="D1393" t="str">
            <v>AR41AC4150 - PCP</v>
          </cell>
        </row>
        <row r="1394">
          <cell r="D1394" t="str">
            <v>AR41AC5150 - PCP</v>
          </cell>
        </row>
        <row r="1395">
          <cell r="D1395" t="str">
            <v>AR42AFZ150 - PCP</v>
          </cell>
        </row>
        <row r="1396">
          <cell r="D1396" t="str">
            <v>BO11CIZ150 - PCP</v>
          </cell>
        </row>
        <row r="1397">
          <cell r="D1397" t="str">
            <v>BO11CNZ150 - PCP</v>
          </cell>
        </row>
        <row r="1398">
          <cell r="D1398" t="str">
            <v>CL10CH1150 - PCP</v>
          </cell>
        </row>
        <row r="1399">
          <cell r="D1399" t="str">
            <v>CL10CC1150 - PCP</v>
          </cell>
        </row>
        <row r="1400">
          <cell r="D1400" t="str">
            <v>CL10CB1150 - PCP</v>
          </cell>
        </row>
        <row r="1401">
          <cell r="D1401" t="str">
            <v>AR10APZ685 - Perforación</v>
          </cell>
        </row>
        <row r="1402">
          <cell r="D1402" t="str">
            <v>AR10SRZ685 - Perforación</v>
          </cell>
        </row>
        <row r="1403">
          <cell r="D1403" t="str">
            <v>AR1040Z685 - Perforación</v>
          </cell>
        </row>
        <row r="1404">
          <cell r="D1404" t="str">
            <v>AR1046Z685 - Perforación</v>
          </cell>
        </row>
        <row r="1405">
          <cell r="D1405" t="str">
            <v>AR10BCZ685 - Perforación</v>
          </cell>
        </row>
        <row r="1406">
          <cell r="D1406" t="str">
            <v>AR10ANZ680 - Perforación</v>
          </cell>
        </row>
        <row r="1407">
          <cell r="D1407" t="str">
            <v>AR10SNZ680 - Perforación</v>
          </cell>
        </row>
        <row r="1408">
          <cell r="D1408" t="str">
            <v>AR104NZ680 - Perforación</v>
          </cell>
        </row>
        <row r="1409">
          <cell r="D1409" t="str">
            <v>AR106NZ680 - Perforación</v>
          </cell>
        </row>
        <row r="1410">
          <cell r="D1410" t="str">
            <v>AR10BNZ680 - Perforación</v>
          </cell>
        </row>
        <row r="1411">
          <cell r="D1411" t="str">
            <v>AR40LE2685 - Perforación</v>
          </cell>
        </row>
        <row r="1412">
          <cell r="D1412" t="str">
            <v>AR10AEZ685 - Perforación</v>
          </cell>
        </row>
        <row r="1413">
          <cell r="D1413" t="str">
            <v>AR10FEZ685 - Perforación</v>
          </cell>
        </row>
        <row r="1414">
          <cell r="D1414" t="str">
            <v>AR10CEZ685 - Perforación</v>
          </cell>
        </row>
        <row r="1415">
          <cell r="D1415" t="str">
            <v>AR10SEZ685 - Perforación</v>
          </cell>
        </row>
        <row r="1416">
          <cell r="D1416" t="str">
            <v>AR10BAZ685 - Perforación</v>
          </cell>
        </row>
        <row r="1417">
          <cell r="D1417" t="str">
            <v>AR11CAZ685 - Perforación</v>
          </cell>
        </row>
        <row r="1418">
          <cell r="D1418" t="str">
            <v>AR11CNZ680 - Perforación</v>
          </cell>
        </row>
        <row r="1419">
          <cell r="D1419" t="str">
            <v>AR11SAZ680 - Perforación</v>
          </cell>
        </row>
        <row r="1420">
          <cell r="D1420" t="str">
            <v>AR12FUZ685 - Perforación</v>
          </cell>
        </row>
        <row r="1421">
          <cell r="D1421" t="str">
            <v>AR12FMZ685 - Perforación</v>
          </cell>
        </row>
        <row r="1422">
          <cell r="D1422" t="str">
            <v>AR13BSZ685 - Perforación</v>
          </cell>
        </row>
        <row r="1423">
          <cell r="D1423" t="str">
            <v>AR40LA2685 - Perforación</v>
          </cell>
        </row>
        <row r="1424">
          <cell r="D1424" t="str">
            <v>AR41ACZ685 - Perforación</v>
          </cell>
        </row>
        <row r="1425">
          <cell r="D1425" t="str">
            <v>AR42AFZ685 - Perforación</v>
          </cell>
        </row>
        <row r="1426">
          <cell r="D1426" t="str">
            <v>AR43GCZ685 - Perforación</v>
          </cell>
        </row>
        <row r="1427">
          <cell r="D1427" t="str">
            <v>AR44GSZ685 - Perforación</v>
          </cell>
        </row>
        <row r="1428">
          <cell r="D1428" t="str">
            <v>BO10OGZ685 - Perforación</v>
          </cell>
        </row>
        <row r="1429">
          <cell r="D1429" t="str">
            <v>BO11CIZ685 - Perforación</v>
          </cell>
        </row>
        <row r="1430">
          <cell r="D1430" t="str">
            <v>BO11CNZ685 - Perforación</v>
          </cell>
        </row>
        <row r="1431">
          <cell r="D1431" t="str">
            <v>CL10CH1685 - Perforación</v>
          </cell>
        </row>
        <row r="1432">
          <cell r="D1432" t="str">
            <v>CL10CC1685 - Perforación</v>
          </cell>
        </row>
        <row r="1433">
          <cell r="D1433" t="str">
            <v>CL10CB1685 - Perforación</v>
          </cell>
        </row>
        <row r="1434">
          <cell r="D1434" t="str">
            <v>AR10APZ605 - Perforacion y Completación</v>
          </cell>
        </row>
        <row r="1435">
          <cell r="D1435" t="str">
            <v>AR10SRZ605 - Perforacion y Completación</v>
          </cell>
        </row>
        <row r="1436">
          <cell r="D1436" t="str">
            <v>AR1040Z605 - Perforacion y Completación</v>
          </cell>
        </row>
        <row r="1437">
          <cell r="D1437" t="str">
            <v>AR1046Z605 - Perforacion y Completación</v>
          </cell>
        </row>
        <row r="1438">
          <cell r="D1438" t="str">
            <v>AR10BCZ605 - Perforacion y Completación</v>
          </cell>
        </row>
        <row r="1439">
          <cell r="D1439" t="str">
            <v>AR10CDZ605 - Perforacion y Completación</v>
          </cell>
        </row>
        <row r="1440">
          <cell r="D1440" t="str">
            <v>AR10CK4605 - Perforacion y Completación</v>
          </cell>
        </row>
        <row r="1441">
          <cell r="D1441" t="str">
            <v>AR40LE2605 - Perforacion y Completación</v>
          </cell>
        </row>
        <row r="1442">
          <cell r="D1442" t="str">
            <v>AR10AEZ605 - Perforacion y Completación</v>
          </cell>
        </row>
        <row r="1443">
          <cell r="D1443" t="str">
            <v>AR10FEZ605 - Perforacion y Completación</v>
          </cell>
        </row>
        <row r="1444">
          <cell r="D1444" t="str">
            <v>AR10CEZ605 - Perforacion y Completación</v>
          </cell>
        </row>
        <row r="1445">
          <cell r="D1445" t="str">
            <v>AR10SEZ605 - Perforacion y Completación</v>
          </cell>
        </row>
        <row r="1446">
          <cell r="D1446" t="str">
            <v>AR11CAZ605 - Perforacion y Completación</v>
          </cell>
        </row>
        <row r="1447">
          <cell r="D1447" t="str">
            <v>AR40LA2605 - Perforacion y Completación</v>
          </cell>
        </row>
        <row r="1448">
          <cell r="D1448" t="str">
            <v>AR41ACZ605 - Perforacion y Completación</v>
          </cell>
        </row>
        <row r="1449">
          <cell r="D1449" t="str">
            <v>AR42AFZ605 - Perforacion y Completación</v>
          </cell>
        </row>
        <row r="1450">
          <cell r="D1450" t="str">
            <v>AR43GCZ605 - Perforacion y Completación</v>
          </cell>
        </row>
        <row r="1451">
          <cell r="D1451" t="str">
            <v>AR44GSZ605 - Perforacion y Completación</v>
          </cell>
        </row>
        <row r="1452">
          <cell r="D1452" t="str">
            <v>BO10OGZ605 - Perforacion y Completación</v>
          </cell>
        </row>
        <row r="1453">
          <cell r="D1453" t="str">
            <v>BO11CIZ605 - Perforacion y Completación</v>
          </cell>
        </row>
        <row r="1454">
          <cell r="D1454" t="str">
            <v>BO11CNZ605 - Perforacion y Completación</v>
          </cell>
        </row>
        <row r="1455">
          <cell r="D1455" t="str">
            <v>CL10CH1605 - Perforacion y Completación</v>
          </cell>
        </row>
        <row r="1456">
          <cell r="D1456" t="str">
            <v>CL10CC1605 - Perforacion y Completación</v>
          </cell>
        </row>
        <row r="1457">
          <cell r="D1457" t="str">
            <v>CL10CB1605 - Perforacion y Completación</v>
          </cell>
        </row>
        <row r="1458">
          <cell r="D1458" t="str">
            <v>AR10APZ610 - Planeam. Econ. &amp; Ev. Negocios</v>
          </cell>
        </row>
        <row r="1459">
          <cell r="D1459" t="str">
            <v>AR10SRZ610 - Planeam. Econ. &amp; Ev. Negocios</v>
          </cell>
        </row>
        <row r="1460">
          <cell r="D1460" t="str">
            <v>AR1040Z610 - Planeam. Econ. &amp; Ev. Negocios</v>
          </cell>
        </row>
        <row r="1461">
          <cell r="D1461" t="str">
            <v>AR1046Z610 - Planeam. Econ. &amp; Ev. Negocios</v>
          </cell>
        </row>
        <row r="1462">
          <cell r="D1462" t="str">
            <v>AR10BCZ610 - Planeam. Econ. &amp; Ev. Negocios</v>
          </cell>
        </row>
        <row r="1463">
          <cell r="D1463" t="str">
            <v>AR10CDZ610 - Planeam. Econ. &amp; Ev. Negocios</v>
          </cell>
        </row>
        <row r="1464">
          <cell r="D1464" t="str">
            <v>AR10CK4610 - Planeam. Econ. &amp; Ev. Negocios</v>
          </cell>
        </row>
        <row r="1465">
          <cell r="D1465" t="str">
            <v>AR10ANZ610 - Planeam. Econ. &amp; Ev. Negocios</v>
          </cell>
        </row>
        <row r="1466">
          <cell r="D1466" t="str">
            <v>AR10SNZ610 - Planeam. Econ. &amp; Ev. Negocios</v>
          </cell>
        </row>
        <row r="1467">
          <cell r="D1467" t="str">
            <v>AR104NZ610 - Planeam. Econ. &amp; Ev. Negocios</v>
          </cell>
        </row>
        <row r="1468">
          <cell r="D1468" t="str">
            <v>AR106NZ610 - Planeam. Econ. &amp; Ev. Negocios</v>
          </cell>
        </row>
        <row r="1469">
          <cell r="D1469" t="str">
            <v>AR10BNZ610 - Planeam. Econ. &amp; Ev. Negocios</v>
          </cell>
        </row>
        <row r="1470">
          <cell r="D1470" t="str">
            <v>AR40LE2610 - Planeam. Econ. &amp; Ev. Negocios</v>
          </cell>
        </row>
        <row r="1471">
          <cell r="D1471" t="str">
            <v>AR10AEZ610 - Planeam. Econ. &amp; Ev. Negocios</v>
          </cell>
        </row>
        <row r="1472">
          <cell r="D1472" t="str">
            <v>AR10FEZ610 - Planeam. Econ. &amp; Ev. Negocios</v>
          </cell>
        </row>
        <row r="1473">
          <cell r="D1473" t="str">
            <v>AR10CEZ610 - Planeam. Econ. &amp; Ev. Negocios</v>
          </cell>
        </row>
        <row r="1474">
          <cell r="D1474" t="str">
            <v>AR10SEZ610 - Planeam. Econ. &amp; Ev. Negocios</v>
          </cell>
        </row>
        <row r="1475">
          <cell r="D1475" t="str">
            <v>AR10BAZ610 - Planeam. Econ. &amp; Ev. Negocios</v>
          </cell>
        </row>
        <row r="1476">
          <cell r="D1476" t="str">
            <v>AR11CAZ610 - Planeam. Econ. &amp; Ev. Negocios</v>
          </cell>
        </row>
        <row r="1477">
          <cell r="D1477" t="str">
            <v>AR11CNZ610 - Planeam. Econ. &amp; Ev. Negocios</v>
          </cell>
        </row>
        <row r="1478">
          <cell r="D1478" t="str">
            <v>AR11SAZ610 - Planeam. Econ. &amp; Ev. Negocios</v>
          </cell>
        </row>
        <row r="1479">
          <cell r="D1479" t="str">
            <v>AR12FUZ610 - Planeam. Econ. &amp; Ev. Negocios</v>
          </cell>
        </row>
        <row r="1480">
          <cell r="D1480" t="str">
            <v>AR12FMZ610 - Planeam. Econ. &amp; Ev. Negocios</v>
          </cell>
        </row>
        <row r="1481">
          <cell r="D1481" t="str">
            <v>AR13BSZ610 - Planeam. Econ. &amp; Ev. Negocios</v>
          </cell>
        </row>
        <row r="1482">
          <cell r="D1482" t="str">
            <v>AR40LA2610 - Planeam. Econ. &amp; Ev. Negocios</v>
          </cell>
        </row>
        <row r="1483">
          <cell r="D1483" t="str">
            <v>AR41ACZ610 - Planeam. Econ. &amp; Ev. Negocios</v>
          </cell>
        </row>
        <row r="1484">
          <cell r="D1484" t="str">
            <v>AR42AFZ610 - Planeam. Econ. &amp; Ev. Negocios</v>
          </cell>
        </row>
        <row r="1485">
          <cell r="D1485" t="str">
            <v>AR43GCZ610 - Planeam. Econ. &amp; Ev. Negocios</v>
          </cell>
        </row>
        <row r="1486">
          <cell r="D1486" t="str">
            <v>AR44GSZ610 - Planeam. Econ. &amp; Ev. Negocios</v>
          </cell>
        </row>
        <row r="1487">
          <cell r="D1487" t="str">
            <v>BO10OGZ610 - Planeam. Econ. &amp; Ev. Negocios</v>
          </cell>
        </row>
        <row r="1488">
          <cell r="D1488" t="str">
            <v>BO11CIZ610 - Planeam. Econ. &amp; Ev. Negocios</v>
          </cell>
        </row>
        <row r="1489">
          <cell r="D1489" t="str">
            <v>BO11CNZ610 - Planeam. Econ. &amp; Ev. Negocios</v>
          </cell>
        </row>
        <row r="1490">
          <cell r="D1490" t="str">
            <v>CL10CH1610 - Planeam. Econ. &amp; Ev. Negocios</v>
          </cell>
        </row>
        <row r="1491">
          <cell r="D1491" t="str">
            <v>CL10CC1610 - Planeam. Econ. &amp; Ev. Negocios</v>
          </cell>
        </row>
        <row r="1492">
          <cell r="D1492" t="str">
            <v>CL10CB1610 - Planeam. Econ. &amp; Ev. Negocios</v>
          </cell>
        </row>
        <row r="1493">
          <cell r="D1493" t="str">
            <v>AR10CD1170 - Plunger lift</v>
          </cell>
        </row>
        <row r="1494">
          <cell r="D1494" t="str">
            <v>AR10CD2170 - Plunger lift</v>
          </cell>
        </row>
        <row r="1495">
          <cell r="D1495" t="str">
            <v>AR10CD3170 - Plunger lift</v>
          </cell>
        </row>
        <row r="1496">
          <cell r="D1496" t="str">
            <v>AR10CD5170 - Plunger lift</v>
          </cell>
        </row>
        <row r="1497">
          <cell r="D1497" t="str">
            <v>AR10CD7170 - Plunger lift</v>
          </cell>
        </row>
        <row r="1498">
          <cell r="D1498" t="str">
            <v>AR10CD8170 - Plunger lift</v>
          </cell>
        </row>
        <row r="1499">
          <cell r="D1499" t="str">
            <v>AR10CD9170 - Plunger lift</v>
          </cell>
        </row>
        <row r="1500">
          <cell r="D1500" t="str">
            <v>AR10CK4170 - Plunger lift</v>
          </cell>
        </row>
        <row r="1501">
          <cell r="D1501" t="str">
            <v>AR10ANZ170 - Plunger lift</v>
          </cell>
        </row>
        <row r="1502">
          <cell r="D1502" t="str">
            <v>AR10SNZ170 - Plunger lift</v>
          </cell>
        </row>
        <row r="1503">
          <cell r="D1503" t="str">
            <v>AR104NZ170 - Plunger lift</v>
          </cell>
        </row>
        <row r="1504">
          <cell r="D1504" t="str">
            <v>AR106NZ170 - Plunger lift</v>
          </cell>
        </row>
        <row r="1505">
          <cell r="D1505" t="str">
            <v>AR10BNZ170 - Plunger lift</v>
          </cell>
        </row>
        <row r="1506">
          <cell r="D1506" t="str">
            <v>AR40LE1170 - Plunger lift</v>
          </cell>
        </row>
        <row r="1507">
          <cell r="D1507" t="str">
            <v>AR40LE2170 - Plunger lift</v>
          </cell>
        </row>
        <row r="1508">
          <cell r="D1508" t="str">
            <v>AR10AE1170 - Plunger lift</v>
          </cell>
        </row>
        <row r="1509">
          <cell r="D1509" t="str">
            <v>AR10AE2170 - Plunger lift</v>
          </cell>
        </row>
        <row r="1510">
          <cell r="D1510" t="str">
            <v>AR10AE3170 - Plunger lift</v>
          </cell>
        </row>
        <row r="1511">
          <cell r="D1511" t="str">
            <v>AR10AE4170 - Plunger lift</v>
          </cell>
        </row>
        <row r="1512">
          <cell r="D1512" t="str">
            <v>AR10AE5170 - Plunger lift</v>
          </cell>
        </row>
        <row r="1513">
          <cell r="D1513" t="str">
            <v>AR10FEZ170 - Plunger lift</v>
          </cell>
        </row>
        <row r="1514">
          <cell r="D1514" t="str">
            <v>AR11CNZ170 - Plunger lift</v>
          </cell>
        </row>
        <row r="1515">
          <cell r="D1515" t="str">
            <v>AR40LA1170 - Plunger lift</v>
          </cell>
        </row>
        <row r="1516">
          <cell r="D1516" t="str">
            <v>AR40LA2170 - Plunger lift</v>
          </cell>
        </row>
        <row r="1517">
          <cell r="D1517" t="str">
            <v>AR41AC1170 - Plunger lift</v>
          </cell>
        </row>
        <row r="1518">
          <cell r="D1518" t="str">
            <v>AR41AC2170 - Plunger lift</v>
          </cell>
        </row>
        <row r="1519">
          <cell r="D1519" t="str">
            <v>AR41AC3170 - Plunger lift</v>
          </cell>
        </row>
        <row r="1520">
          <cell r="D1520" t="str">
            <v>AR41AC4170 - Plunger lift</v>
          </cell>
        </row>
        <row r="1521">
          <cell r="D1521" t="str">
            <v>AR41AC5170 - Plunger lift</v>
          </cell>
        </row>
        <row r="1522">
          <cell r="D1522" t="str">
            <v>AR42AFZ170 - Plunger lift</v>
          </cell>
        </row>
        <row r="1523">
          <cell r="D1523" t="str">
            <v>BO11CIZ170 - Plunger lift</v>
          </cell>
        </row>
        <row r="1524">
          <cell r="D1524" t="str">
            <v>BO11CNZ170 - Plunger lift</v>
          </cell>
        </row>
        <row r="1525">
          <cell r="D1525" t="str">
            <v>CL10CH1170 - Plunger lift</v>
          </cell>
        </row>
        <row r="1526">
          <cell r="D1526" t="str">
            <v>CL10CC1170 - Plunger lift</v>
          </cell>
        </row>
        <row r="1527">
          <cell r="D1527" t="str">
            <v>CL10CB1170 - Plunger lift</v>
          </cell>
        </row>
        <row r="1528">
          <cell r="D1528" t="str">
            <v>AR10CDZ615 - Prensa</v>
          </cell>
        </row>
        <row r="1529">
          <cell r="D1529" t="str">
            <v>AR10CK4615 - Prensa</v>
          </cell>
        </row>
        <row r="1530">
          <cell r="D1530" t="str">
            <v>AR40LE2615 - Prensa</v>
          </cell>
        </row>
        <row r="1531">
          <cell r="D1531" t="str">
            <v>AR10AEZ615 - Prensa</v>
          </cell>
        </row>
        <row r="1532">
          <cell r="D1532" t="str">
            <v>AR10FEZ615 - Prensa</v>
          </cell>
        </row>
        <row r="1533">
          <cell r="D1533" t="str">
            <v>AR10CEZ615 - Prensa</v>
          </cell>
        </row>
        <row r="1534">
          <cell r="D1534" t="str">
            <v>AR10SEZ615 - Prensa</v>
          </cell>
        </row>
        <row r="1535">
          <cell r="D1535" t="str">
            <v>AR11CAZ615 - Prensa</v>
          </cell>
        </row>
        <row r="1536">
          <cell r="D1536" t="str">
            <v>AR40LA2615 - Prensa</v>
          </cell>
        </row>
        <row r="1537">
          <cell r="D1537" t="str">
            <v>AR41ACZ615 - Prensa</v>
          </cell>
        </row>
        <row r="1538">
          <cell r="D1538" t="str">
            <v>AR42AFZ615 - Prensa</v>
          </cell>
        </row>
        <row r="1539">
          <cell r="D1539" t="str">
            <v>AR43GCZ615 - Prensa</v>
          </cell>
        </row>
        <row r="1540">
          <cell r="D1540" t="str">
            <v>AR44GSZ615 - Prensa</v>
          </cell>
        </row>
        <row r="1541">
          <cell r="D1541" t="str">
            <v>BO10OGZ615 - Prensa</v>
          </cell>
        </row>
        <row r="1542">
          <cell r="D1542" t="str">
            <v>BO11CIZ615 - Prensa</v>
          </cell>
        </row>
        <row r="1543">
          <cell r="D1543" t="str">
            <v>BO11CNZ615 - Prensa</v>
          </cell>
        </row>
        <row r="1544">
          <cell r="D1544" t="str">
            <v>CL10CH1615 - Prensa</v>
          </cell>
        </row>
        <row r="1545">
          <cell r="D1545" t="str">
            <v>CL10CC1615 - Prensa</v>
          </cell>
        </row>
        <row r="1546">
          <cell r="D1546" t="str">
            <v>CL10CB1615 - Prensa</v>
          </cell>
        </row>
        <row r="1547">
          <cell r="D1547" t="str">
            <v>AR10CD1000 - Programación y operación gral. Distrito</v>
          </cell>
        </row>
        <row r="1548">
          <cell r="D1548" t="str">
            <v>AR10CD2000 - Programación y operación gral. Distrito</v>
          </cell>
        </row>
        <row r="1549">
          <cell r="D1549" t="str">
            <v>AR10CD3000 - Programación y operación gral. Distrito</v>
          </cell>
        </row>
        <row r="1550">
          <cell r="D1550" t="str">
            <v>AR10CD5000 - Programación y operación gral. Distrito</v>
          </cell>
        </row>
        <row r="1551">
          <cell r="D1551" t="str">
            <v>AR10CD7000 - Programación y operación gral. Distrito</v>
          </cell>
        </row>
        <row r="1552">
          <cell r="D1552" t="str">
            <v>AR10CD8000 - Programación y operación gral. Distrito</v>
          </cell>
        </row>
        <row r="1553">
          <cell r="D1553" t="str">
            <v>AR10CD9000 - Programación y operación gral. Distrito</v>
          </cell>
        </row>
        <row r="1554">
          <cell r="D1554" t="str">
            <v>AR10CDE000 - Programación y operación gral. Distrito</v>
          </cell>
        </row>
        <row r="1555">
          <cell r="D1555" t="str">
            <v>AR10CDP000 - Programación y operación gral. Distrito</v>
          </cell>
        </row>
        <row r="1556">
          <cell r="D1556" t="str">
            <v>AR10CDZ000 - Programación y operación gral. Distrito</v>
          </cell>
        </row>
        <row r="1557">
          <cell r="D1557" t="str">
            <v>AR10CK4000 - Programación y operación gral. Distrito</v>
          </cell>
        </row>
        <row r="1558">
          <cell r="D1558" t="str">
            <v>AR40LE1000 - Programación y operación gral. Distrito</v>
          </cell>
        </row>
        <row r="1559">
          <cell r="D1559" t="str">
            <v>AR40LE2000 - Programación y operación gral. Distrito</v>
          </cell>
        </row>
        <row r="1560">
          <cell r="D1560" t="str">
            <v>AR40LE2000 - Programación y operación gral. Distrito</v>
          </cell>
        </row>
        <row r="1561">
          <cell r="D1561" t="str">
            <v>AR10AE1000 - Programación y operación gral. Distrito</v>
          </cell>
        </row>
        <row r="1562">
          <cell r="D1562" t="str">
            <v>AR10AE2000 - Programación y operación gral. Distrito</v>
          </cell>
        </row>
        <row r="1563">
          <cell r="D1563" t="str">
            <v>AR10AE3000 - Programación y operación gral. Distrito</v>
          </cell>
        </row>
        <row r="1564">
          <cell r="D1564" t="str">
            <v>AR10AE4000 - Programación y operación gral. Distrito</v>
          </cell>
        </row>
        <row r="1565">
          <cell r="D1565" t="str">
            <v>AR10AE5000 - Programación y operación gral. Distrito</v>
          </cell>
        </row>
        <row r="1566">
          <cell r="D1566" t="str">
            <v>AR10FEZ000 - Programación y operación gral. Distrito</v>
          </cell>
        </row>
        <row r="1567">
          <cell r="D1567" t="str">
            <v>AR40LA1000 - Programación y operación gral. Distrito</v>
          </cell>
        </row>
        <row r="1568">
          <cell r="D1568" t="str">
            <v>AR40LA2000 - Programación y operación gral. Distrito</v>
          </cell>
        </row>
        <row r="1569">
          <cell r="D1569" t="str">
            <v>AR40LA2000 - Programación y operación gral. Distrito</v>
          </cell>
        </row>
        <row r="1570">
          <cell r="D1570" t="str">
            <v>AR41AC1000 - Programación y operación gral. Distrito</v>
          </cell>
        </row>
        <row r="1571">
          <cell r="D1571" t="str">
            <v>AR41AC2000 - Programación y operación gral. Distrito</v>
          </cell>
        </row>
        <row r="1572">
          <cell r="D1572" t="str">
            <v>AR41AC3000 - Programación y operación gral. Distrito</v>
          </cell>
        </row>
        <row r="1573">
          <cell r="D1573" t="str">
            <v>AR41AC4000 - Programación y operación gral. Distrito</v>
          </cell>
        </row>
        <row r="1574">
          <cell r="D1574" t="str">
            <v>AR41AC5000 - Programación y operación gral. Distrito</v>
          </cell>
        </row>
        <row r="1575">
          <cell r="D1575" t="str">
            <v>AR42AFZ000 - Programación y operación gral. Distrito</v>
          </cell>
        </row>
        <row r="1576">
          <cell r="D1576" t="str">
            <v>BO11CIZ000 - Programación y operación gral. Distrito</v>
          </cell>
        </row>
        <row r="1577">
          <cell r="D1577" t="str">
            <v>BO11CNZ000 - Programación y operación gral. Distrito</v>
          </cell>
        </row>
        <row r="1578">
          <cell r="D1578" t="str">
            <v>CL10CH1000 - Programación y operación gral. Distrito</v>
          </cell>
        </row>
        <row r="1579">
          <cell r="D1579" t="str">
            <v>CL10CC1000 - Programación y operación gral. Distrito</v>
          </cell>
        </row>
        <row r="1580">
          <cell r="D1580" t="str">
            <v>CL10CB1000 - Programación y operación gral. Distrito</v>
          </cell>
        </row>
        <row r="1581">
          <cell r="D1581" t="str">
            <v>AR10CDZ620 - Proyectos y Obras (GPI)</v>
          </cell>
        </row>
        <row r="1582">
          <cell r="D1582" t="str">
            <v>AR10CK4620 - Proyectos y Obras (GPI)</v>
          </cell>
        </row>
        <row r="1583">
          <cell r="D1583" t="str">
            <v>AR10CDZ625 - Recursos Humanos</v>
          </cell>
        </row>
        <row r="1584">
          <cell r="D1584" t="str">
            <v>AR10CK4625 - Recursos Humanos</v>
          </cell>
        </row>
        <row r="1585">
          <cell r="D1585" t="str">
            <v>AR10ANZ625 - Recursos Humanos</v>
          </cell>
        </row>
        <row r="1586">
          <cell r="D1586" t="str">
            <v>AR10SNZ625 - Recursos Humanos</v>
          </cell>
        </row>
        <row r="1587">
          <cell r="D1587" t="str">
            <v>AR104NZ625 - Recursos Humanos</v>
          </cell>
        </row>
        <row r="1588">
          <cell r="D1588" t="str">
            <v>AR106NZ625 - Recursos Humanos</v>
          </cell>
        </row>
        <row r="1589">
          <cell r="D1589" t="str">
            <v>AR10BNZ625 - Recursos Humanos</v>
          </cell>
        </row>
        <row r="1590">
          <cell r="D1590" t="str">
            <v>AR40LE2625 - Recursos Humanos</v>
          </cell>
        </row>
        <row r="1591">
          <cell r="D1591" t="str">
            <v>AR10AEZ625 - Recursos Humanos</v>
          </cell>
        </row>
        <row r="1592">
          <cell r="D1592" t="str">
            <v>AR10FEZ625 - Recursos Humanos</v>
          </cell>
        </row>
        <row r="1593">
          <cell r="D1593" t="str">
            <v>AR10CEZ625 - Recursos Humanos</v>
          </cell>
        </row>
        <row r="1594">
          <cell r="D1594" t="str">
            <v>AR10SEZ625 - Recursos Humanos</v>
          </cell>
        </row>
        <row r="1595">
          <cell r="D1595" t="str">
            <v>AR10BAZ625 - Recursos Humanos</v>
          </cell>
        </row>
        <row r="1596">
          <cell r="D1596" t="str">
            <v>AR11CAZ625 - Recursos Humanos</v>
          </cell>
        </row>
        <row r="1597">
          <cell r="D1597" t="str">
            <v>AR11CNZ625 - Recursos Humanos</v>
          </cell>
        </row>
        <row r="1598">
          <cell r="D1598" t="str">
            <v>AR11SAZ625 - Recursos Humanos</v>
          </cell>
        </row>
        <row r="1599">
          <cell r="D1599" t="str">
            <v>AR40LA2625 - Recursos Humanos</v>
          </cell>
        </row>
        <row r="1600">
          <cell r="D1600" t="str">
            <v>AR41ACZ625 - Recursos Humanos</v>
          </cell>
        </row>
        <row r="1601">
          <cell r="D1601" t="str">
            <v>AR42AFZ625 - Recursos Humanos</v>
          </cell>
        </row>
        <row r="1602">
          <cell r="D1602" t="str">
            <v>AR43GCZ625 - Recursos Humanos</v>
          </cell>
        </row>
        <row r="1603">
          <cell r="D1603" t="str">
            <v>AR44GSZ625 - Recursos Humanos</v>
          </cell>
        </row>
        <row r="1604">
          <cell r="D1604" t="str">
            <v>BO10OGZ625 - Recursos Humanos</v>
          </cell>
        </row>
        <row r="1605">
          <cell r="D1605" t="str">
            <v>BO11CIZ625 - Recursos Humanos</v>
          </cell>
        </row>
        <row r="1606">
          <cell r="D1606" t="str">
            <v>BO11CNZ625 - Recursos Humanos</v>
          </cell>
        </row>
        <row r="1607">
          <cell r="D1607" t="str">
            <v>CL10CH1625 - Recursos Humanos</v>
          </cell>
        </row>
        <row r="1608">
          <cell r="D1608" t="str">
            <v>CL10CC1625 - Recursos Humanos</v>
          </cell>
        </row>
        <row r="1609">
          <cell r="D1609" t="str">
            <v>CL10CB1625 - Recursos Humanos</v>
          </cell>
        </row>
        <row r="1610">
          <cell r="D1610" t="str">
            <v>AR10CDZ630 - Relaciones Laborales</v>
          </cell>
        </row>
        <row r="1611">
          <cell r="D1611" t="str">
            <v>AR10CK4630 - Relaciones Laborales</v>
          </cell>
        </row>
        <row r="1612">
          <cell r="D1612" t="str">
            <v>AR40LE2630 - Relaciones Laborales</v>
          </cell>
        </row>
        <row r="1613">
          <cell r="D1613" t="str">
            <v>AR10AEZ630 - Relaciones Laborales</v>
          </cell>
        </row>
        <row r="1614">
          <cell r="D1614" t="str">
            <v>AR10FEZ630 - Relaciones Laborales</v>
          </cell>
        </row>
        <row r="1615">
          <cell r="D1615" t="str">
            <v>AR10CEZ630 - Relaciones Laborales</v>
          </cell>
        </row>
        <row r="1616">
          <cell r="D1616" t="str">
            <v>AR10SEZ630 - Relaciones Laborales</v>
          </cell>
        </row>
        <row r="1617">
          <cell r="D1617" t="str">
            <v>AR10BAZ630 - Relaciones Laborales</v>
          </cell>
        </row>
        <row r="1618">
          <cell r="D1618" t="str">
            <v>AR11CAZ630 - Relaciones Laborales</v>
          </cell>
        </row>
        <row r="1619">
          <cell r="D1619" t="str">
            <v>AR40LA2630 - Relaciones Laborales</v>
          </cell>
        </row>
        <row r="1620">
          <cell r="D1620" t="str">
            <v>AR41ACZ630 - Relaciones Laborales</v>
          </cell>
        </row>
        <row r="1621">
          <cell r="D1621" t="str">
            <v>AR42AFZ630 - Relaciones Laborales</v>
          </cell>
        </row>
        <row r="1622">
          <cell r="D1622" t="str">
            <v>AR43GCZ630 - Relaciones Laborales</v>
          </cell>
        </row>
        <row r="1623">
          <cell r="D1623" t="str">
            <v>AR44GSZ630 - Relaciones Laborales</v>
          </cell>
        </row>
        <row r="1624">
          <cell r="D1624" t="str">
            <v>BO10OGZ630 - Relaciones Laborales</v>
          </cell>
        </row>
        <row r="1625">
          <cell r="D1625" t="str">
            <v>BO11CIZ630 - Relaciones Laborales</v>
          </cell>
        </row>
        <row r="1626">
          <cell r="D1626" t="str">
            <v>BO11CNZ630 - Relaciones Laborales</v>
          </cell>
        </row>
        <row r="1627">
          <cell r="D1627" t="str">
            <v>CL10CH1630 - Relaciones Laborales</v>
          </cell>
        </row>
        <row r="1628">
          <cell r="D1628" t="str">
            <v>CL10CC1630 - Relaciones Laborales</v>
          </cell>
        </row>
        <row r="1629">
          <cell r="D1629" t="str">
            <v>CL10CB1630 - Relaciones Laborales</v>
          </cell>
        </row>
        <row r="1630">
          <cell r="D1630" t="str">
            <v>AR10CD1800 - Remediación ambiental</v>
          </cell>
        </row>
        <row r="1631">
          <cell r="D1631" t="str">
            <v>AR10CD2800 - Remediación ambiental</v>
          </cell>
        </row>
        <row r="1632">
          <cell r="D1632" t="str">
            <v>AR10CD3800 - Remediación ambiental</v>
          </cell>
        </row>
        <row r="1633">
          <cell r="D1633" t="str">
            <v>AR10CD5800 - Remediación ambiental</v>
          </cell>
        </row>
        <row r="1634">
          <cell r="D1634" t="str">
            <v>AR10CD7800 - Remediación ambiental</v>
          </cell>
        </row>
        <row r="1635">
          <cell r="D1635" t="str">
            <v>AR10CD8800 - Remediación ambiental</v>
          </cell>
        </row>
        <row r="1636">
          <cell r="D1636" t="str">
            <v>AR10CD9800 - Remediación ambiental</v>
          </cell>
        </row>
        <row r="1637">
          <cell r="D1637" t="str">
            <v>AR10CDE800 - Remediación ambiental</v>
          </cell>
        </row>
        <row r="1638">
          <cell r="D1638" t="str">
            <v>AR10CDP800 - Remediación ambiental</v>
          </cell>
        </row>
        <row r="1639">
          <cell r="D1639" t="str">
            <v>AR10CDZ800 - Remediación ambiental</v>
          </cell>
        </row>
        <row r="1640">
          <cell r="D1640" t="str">
            <v>AR10CK4800 - Remediación ambiental</v>
          </cell>
        </row>
        <row r="1641">
          <cell r="D1641" t="str">
            <v>AR10ANZ800 - Remediación ambiental</v>
          </cell>
        </row>
        <row r="1642">
          <cell r="D1642" t="str">
            <v>AR10SNZ800 - Remediación ambiental</v>
          </cell>
        </row>
        <row r="1643">
          <cell r="D1643" t="str">
            <v>AR10SNZ800 - Remediación ambiental</v>
          </cell>
        </row>
        <row r="1644">
          <cell r="D1644" t="str">
            <v>AR106NZ800 - Remediación ambiental</v>
          </cell>
        </row>
        <row r="1645">
          <cell r="D1645" t="str">
            <v>AR10BNZ800 - Remediación ambiental</v>
          </cell>
        </row>
        <row r="1646">
          <cell r="D1646" t="str">
            <v>AR40LE1800 - Remediación ambiental</v>
          </cell>
        </row>
        <row r="1647">
          <cell r="D1647" t="str">
            <v>AR40LE2800 - Remediación ambiental</v>
          </cell>
        </row>
        <row r="1648">
          <cell r="D1648" t="str">
            <v>AR40LE2800 - Remediación ambiental</v>
          </cell>
        </row>
        <row r="1649">
          <cell r="D1649" t="str">
            <v>AR10AE1800 - Remediación ambiental</v>
          </cell>
        </row>
        <row r="1650">
          <cell r="D1650" t="str">
            <v>AR10AE2800 - Remediación ambiental</v>
          </cell>
        </row>
        <row r="1651">
          <cell r="D1651" t="str">
            <v>AR10AE3800 - Remediación ambiental</v>
          </cell>
        </row>
        <row r="1652">
          <cell r="D1652" t="str">
            <v>AR10AE4800 - Remediación ambiental</v>
          </cell>
        </row>
        <row r="1653">
          <cell r="D1653" t="str">
            <v>AR10AE6800 - Remediación ambiental</v>
          </cell>
        </row>
        <row r="1654">
          <cell r="D1654" t="str">
            <v>AR10AE7800 - Remediación ambiental</v>
          </cell>
        </row>
        <row r="1655">
          <cell r="D1655" t="str">
            <v>AR10AE5800 - Remediación ambiental</v>
          </cell>
        </row>
        <row r="1656">
          <cell r="D1656" t="str">
            <v>AR10AEZ800 - Remediación ambiental</v>
          </cell>
        </row>
        <row r="1657">
          <cell r="D1657" t="str">
            <v>AR10CEZ800 - Remediación ambiental</v>
          </cell>
        </row>
        <row r="1658">
          <cell r="D1658" t="str">
            <v>AR10SEZ800 - Remediación ambiental</v>
          </cell>
        </row>
        <row r="1659">
          <cell r="D1659" t="str">
            <v>AR11CNZ800 - Remediación ambiental</v>
          </cell>
        </row>
        <row r="1660">
          <cell r="D1660" t="str">
            <v>AR11SAZ800 - Remediación ambiental</v>
          </cell>
        </row>
        <row r="1661">
          <cell r="D1661" t="str">
            <v>AR13BSZ800 - Remediación ambiental</v>
          </cell>
        </row>
        <row r="1662">
          <cell r="D1662" t="str">
            <v>AR40LA1800 - Remediación ambiental</v>
          </cell>
        </row>
        <row r="1663">
          <cell r="D1663" t="str">
            <v>AR40LA2800 - Remediación ambiental</v>
          </cell>
        </row>
        <row r="1664">
          <cell r="D1664" t="str">
            <v>AR40LA2800 - Remediación ambiental</v>
          </cell>
        </row>
        <row r="1665">
          <cell r="D1665" t="str">
            <v>AR41AC1800 - Remediación ambiental</v>
          </cell>
        </row>
        <row r="1666">
          <cell r="D1666" t="str">
            <v>AR41AC2800 - Remediación ambiental</v>
          </cell>
        </row>
        <row r="1667">
          <cell r="D1667" t="str">
            <v>AR41AC3800 - Remediación ambiental</v>
          </cell>
        </row>
        <row r="1668">
          <cell r="D1668" t="str">
            <v>AR41AC4800 - Remediación ambiental</v>
          </cell>
        </row>
        <row r="1669">
          <cell r="D1669" t="str">
            <v>AR41AC6800 - Remediación ambiental</v>
          </cell>
        </row>
        <row r="1670">
          <cell r="D1670" t="str">
            <v>AR41AC7800 - Remediación ambiental</v>
          </cell>
        </row>
        <row r="1671">
          <cell r="D1671" t="str">
            <v>AR41AC5800 - Remediación ambiental</v>
          </cell>
        </row>
        <row r="1672">
          <cell r="D1672" t="str">
            <v>AR41ACZ800 - Remediación ambiental</v>
          </cell>
        </row>
        <row r="1673">
          <cell r="D1673" t="str">
            <v>AR43GCZ800 - Remediación ambiental</v>
          </cell>
        </row>
        <row r="1674">
          <cell r="D1674" t="str">
            <v>AR44GSZ800 - Remediación ambiental</v>
          </cell>
        </row>
        <row r="1675">
          <cell r="D1675" t="str">
            <v>BO11CIZ800 - Remediación ambiental</v>
          </cell>
        </row>
        <row r="1676">
          <cell r="D1676" t="str">
            <v>BO11CNZ800 - Remediación ambiental</v>
          </cell>
        </row>
        <row r="1677">
          <cell r="D1677" t="str">
            <v>CL10CH1800 - Remediación ambiental</v>
          </cell>
        </row>
        <row r="1678">
          <cell r="D1678" t="str">
            <v>CL10CC1800 - Remediación ambiental</v>
          </cell>
        </row>
        <row r="1679">
          <cell r="D1679" t="str">
            <v>CL10CB1800 - Remediación ambiental</v>
          </cell>
        </row>
        <row r="1680">
          <cell r="D1680" t="str">
            <v>AR10CD1120 - Servicios a pozos inyectores</v>
          </cell>
        </row>
        <row r="1681">
          <cell r="D1681" t="str">
            <v>AR10CD2120 - Servicios a pozos inyectores</v>
          </cell>
        </row>
        <row r="1682">
          <cell r="D1682" t="str">
            <v>AR10CD3120 - Servicios a pozos inyectores</v>
          </cell>
        </row>
        <row r="1683">
          <cell r="D1683" t="str">
            <v>AR10CD5120 - Servicios a pozos inyectores</v>
          </cell>
        </row>
        <row r="1684">
          <cell r="D1684" t="str">
            <v>AR10CD7120 - Servicios a pozos inyectores</v>
          </cell>
        </row>
        <row r="1685">
          <cell r="D1685" t="str">
            <v>AR10CD8120 - Servicios a pozos inyectores</v>
          </cell>
        </row>
        <row r="1686">
          <cell r="D1686" t="str">
            <v>AR10CD9120 - Servicios a pozos inyectores</v>
          </cell>
        </row>
        <row r="1687">
          <cell r="D1687" t="str">
            <v>AR10CK4120 - Servicios a pozos inyectores</v>
          </cell>
        </row>
        <row r="1688">
          <cell r="D1688" t="str">
            <v>AR10ANZ120 - Servicios a pozos inyectores</v>
          </cell>
        </row>
        <row r="1689">
          <cell r="D1689" t="str">
            <v>AR10SNZ120 - Servicios a pozos inyectores</v>
          </cell>
        </row>
        <row r="1690">
          <cell r="D1690" t="str">
            <v>AR104NZ120 - Servicios a pozos inyectores</v>
          </cell>
        </row>
        <row r="1691">
          <cell r="D1691" t="str">
            <v>AR106NZ120 - Servicios a pozos inyectores</v>
          </cell>
        </row>
        <row r="1692">
          <cell r="D1692" t="str">
            <v>AR10BNZ120 - Servicios a pozos inyectores</v>
          </cell>
        </row>
        <row r="1693">
          <cell r="D1693" t="str">
            <v>AR40LE1120 - Servicios a pozos inyectores</v>
          </cell>
        </row>
        <row r="1694">
          <cell r="D1694" t="str">
            <v>AR40LE2120 - Servicios a pozos inyectores</v>
          </cell>
        </row>
        <row r="1695">
          <cell r="D1695" t="str">
            <v>AR10AE1120 - Servicios a pozos inyectores</v>
          </cell>
        </row>
        <row r="1696">
          <cell r="D1696" t="str">
            <v>AR10AE2120 - Servicios a pozos inyectores</v>
          </cell>
        </row>
        <row r="1697">
          <cell r="D1697" t="str">
            <v>AR10AE3120 - Servicios a pozos inyectores</v>
          </cell>
        </row>
        <row r="1698">
          <cell r="D1698" t="str">
            <v>AR10AE4120 - Servicios a pozos inyectores</v>
          </cell>
        </row>
        <row r="1699">
          <cell r="D1699" t="str">
            <v>AR10AE5120 - Servicios a pozos inyectores</v>
          </cell>
        </row>
        <row r="1700">
          <cell r="D1700" t="str">
            <v>AR10FEZ120 - Servicios a pozos inyectores</v>
          </cell>
        </row>
        <row r="1701">
          <cell r="D1701" t="str">
            <v>AR11CNZ120 - Servicios a pozos inyectores</v>
          </cell>
        </row>
        <row r="1702">
          <cell r="D1702" t="str">
            <v>AR40LA1120 - Servicios a pozos inyectores</v>
          </cell>
        </row>
        <row r="1703">
          <cell r="D1703" t="str">
            <v>AR40LA2120 - Servicios a pozos inyectores</v>
          </cell>
        </row>
        <row r="1704">
          <cell r="D1704" t="str">
            <v>AR41AC1120 - Servicios a pozos inyectores</v>
          </cell>
        </row>
        <row r="1705">
          <cell r="D1705" t="str">
            <v>AR41AC2120 - Servicios a pozos inyectores</v>
          </cell>
        </row>
        <row r="1706">
          <cell r="D1706" t="str">
            <v>AR41AC3120 - Servicios a pozos inyectores</v>
          </cell>
        </row>
        <row r="1707">
          <cell r="D1707" t="str">
            <v>AR41AC4120 - Servicios a pozos inyectores</v>
          </cell>
        </row>
        <row r="1708">
          <cell r="D1708" t="str">
            <v>AR41AC5120 - Servicios a pozos inyectores</v>
          </cell>
        </row>
        <row r="1709">
          <cell r="D1709" t="str">
            <v>AR42AFZ120 - Servicios a pozos inyectores</v>
          </cell>
        </row>
        <row r="1710">
          <cell r="D1710" t="str">
            <v>BO11CIZ120 - Servicios a pozos inyectores</v>
          </cell>
        </row>
        <row r="1711">
          <cell r="D1711" t="str">
            <v>BO11CNZ120 - Servicios a pozos inyectores</v>
          </cell>
        </row>
        <row r="1712">
          <cell r="D1712" t="str">
            <v>CL10CH1120 - Servicios a pozos inyectores</v>
          </cell>
        </row>
        <row r="1713">
          <cell r="D1713" t="str">
            <v>CL10CC1120 - Servicios a pozos inyectores</v>
          </cell>
        </row>
        <row r="1714">
          <cell r="D1714" t="str">
            <v>CL10CB1120 - Servicios a pozos inyectores</v>
          </cell>
        </row>
        <row r="1715">
          <cell r="D1715" t="str">
            <v>AR10CD1110 - Servicios a pozos productores</v>
          </cell>
        </row>
        <row r="1716">
          <cell r="D1716" t="str">
            <v>AR10CD2110 - Servicios a pozos productores</v>
          </cell>
        </row>
        <row r="1717">
          <cell r="D1717" t="str">
            <v>AR10CD3110 - Servicios a pozos productores</v>
          </cell>
        </row>
        <row r="1718">
          <cell r="D1718" t="str">
            <v>AR10CD5110 - Servicios a pozos productores</v>
          </cell>
        </row>
        <row r="1719">
          <cell r="D1719" t="str">
            <v>AR10CD7110 - Servicios a pozos productores</v>
          </cell>
        </row>
        <row r="1720">
          <cell r="D1720" t="str">
            <v>AR10CD8110 - Servicios a pozos productores</v>
          </cell>
        </row>
        <row r="1721">
          <cell r="D1721" t="str">
            <v>AR10CD9110 - Servicios a pozos productores</v>
          </cell>
        </row>
        <row r="1722">
          <cell r="D1722" t="str">
            <v>AR10CK4110 - Servicios a pozos productores</v>
          </cell>
        </row>
        <row r="1723">
          <cell r="D1723" t="str">
            <v>AR10ANZ110 - Servicios a pozos productores</v>
          </cell>
        </row>
        <row r="1724">
          <cell r="D1724" t="str">
            <v>AR10SNZ110 - Servicios a pozos productores</v>
          </cell>
        </row>
        <row r="1725">
          <cell r="D1725" t="str">
            <v>AR104NZ110 - Servicios a pozos productores</v>
          </cell>
        </row>
        <row r="1726">
          <cell r="D1726" t="str">
            <v>AR106NZ110 - Servicios a pozos productores</v>
          </cell>
        </row>
        <row r="1727">
          <cell r="D1727" t="str">
            <v>AR10BNZ110 - Servicios a pozos productores</v>
          </cell>
        </row>
        <row r="1728">
          <cell r="D1728" t="str">
            <v>AR40LE1110 - Servicios a pozos productores</v>
          </cell>
        </row>
        <row r="1729">
          <cell r="D1729" t="str">
            <v>AR40LE2110 - Servicios a pozos productores</v>
          </cell>
        </row>
        <row r="1730">
          <cell r="D1730" t="str">
            <v>AR10AE1110 - Servicios a pozos productores</v>
          </cell>
        </row>
        <row r="1731">
          <cell r="D1731" t="str">
            <v>AR10AE2110 - Servicios a pozos productores</v>
          </cell>
        </row>
        <row r="1732">
          <cell r="D1732" t="str">
            <v>AR10AE3110 - Servicios a pozos productores</v>
          </cell>
        </row>
        <row r="1733">
          <cell r="D1733" t="str">
            <v>AR10AE4110 - Servicios a pozos productores</v>
          </cell>
        </row>
        <row r="1734">
          <cell r="D1734" t="str">
            <v>AR10AE5110 - Servicios a pozos productores</v>
          </cell>
        </row>
        <row r="1735">
          <cell r="D1735" t="str">
            <v>AR10FEZ110 - Servicios a pozos productores</v>
          </cell>
        </row>
        <row r="1736">
          <cell r="D1736" t="str">
            <v>AR11CNZ110 - Servicios a pozos productores</v>
          </cell>
        </row>
        <row r="1737">
          <cell r="D1737" t="str">
            <v>AR40LA1110 - Servicios a pozos productores</v>
          </cell>
        </row>
        <row r="1738">
          <cell r="D1738" t="str">
            <v>AR40LA2110 - Servicios a pozos productores</v>
          </cell>
        </row>
        <row r="1739">
          <cell r="D1739" t="str">
            <v>AR41AC1110 - Servicios a pozos productores</v>
          </cell>
        </row>
        <row r="1740">
          <cell r="D1740" t="str">
            <v>AR41AC2110 - Servicios a pozos productores</v>
          </cell>
        </row>
        <row r="1741">
          <cell r="D1741" t="str">
            <v>AR41AC3110 - Servicios a pozos productores</v>
          </cell>
        </row>
        <row r="1742">
          <cell r="D1742" t="str">
            <v>AR41AC4110 - Servicios a pozos productores</v>
          </cell>
        </row>
        <row r="1743">
          <cell r="D1743" t="str">
            <v>AR41AC5110 - Servicios a pozos productores</v>
          </cell>
        </row>
        <row r="1744">
          <cell r="D1744" t="str">
            <v>AR42AFZ110 - Servicios a pozos productores</v>
          </cell>
        </row>
        <row r="1745">
          <cell r="D1745" t="str">
            <v>BO11CIZ110 - Servicios a pozos productores</v>
          </cell>
        </row>
        <row r="1746">
          <cell r="D1746" t="str">
            <v>BO11CNZ110 - Servicios a pozos productores</v>
          </cell>
        </row>
        <row r="1747">
          <cell r="D1747" t="str">
            <v>CL10CH1110 - Servicios a pozos productores</v>
          </cell>
        </row>
        <row r="1748">
          <cell r="D1748" t="str">
            <v>CL10CC1110 - Servicios a pozos productores</v>
          </cell>
        </row>
        <row r="1749">
          <cell r="D1749" t="str">
            <v>CL10CB1110 - Servicios a pozos productores</v>
          </cell>
        </row>
        <row r="1750">
          <cell r="D1750" t="str">
            <v>AR10CDZ650 - Servicios De Pozos</v>
          </cell>
        </row>
        <row r="1751">
          <cell r="D1751" t="str">
            <v>AR10CK4650 - Servicios De Pozos</v>
          </cell>
        </row>
        <row r="1752">
          <cell r="D1752" t="str">
            <v>AR10CD1410 - Servicios logísticos</v>
          </cell>
        </row>
        <row r="1753">
          <cell r="D1753" t="str">
            <v>AR10CD2410 - Servicios logísticos</v>
          </cell>
        </row>
        <row r="1754">
          <cell r="D1754" t="str">
            <v>AR10CD3410 - Servicios logísticos</v>
          </cell>
        </row>
        <row r="1755">
          <cell r="D1755" t="str">
            <v>AR10CD5410 - Servicios logísticos</v>
          </cell>
        </row>
        <row r="1756">
          <cell r="D1756" t="str">
            <v>AR10CD7410 - Servicios logísticos</v>
          </cell>
        </row>
        <row r="1757">
          <cell r="D1757" t="str">
            <v>AR10CD8410 - Servicios logísticos</v>
          </cell>
        </row>
        <row r="1758">
          <cell r="D1758" t="str">
            <v>AR10CD9410 - Servicios logísticos</v>
          </cell>
        </row>
        <row r="1759">
          <cell r="D1759" t="str">
            <v>AR10CDE410 - Servicios logísticos</v>
          </cell>
        </row>
        <row r="1760">
          <cell r="D1760" t="str">
            <v>AR10CDP410 - Servicios logísticos</v>
          </cell>
        </row>
        <row r="1761">
          <cell r="D1761" t="str">
            <v>AR10CDZ410 - Servicios logísticos</v>
          </cell>
        </row>
        <row r="1762">
          <cell r="D1762" t="str">
            <v>AR10CK4410 - Servicios logísticos</v>
          </cell>
        </row>
        <row r="1763">
          <cell r="D1763" t="str">
            <v>AR10ANZ410 - Servicios logísticos</v>
          </cell>
        </row>
        <row r="1764">
          <cell r="D1764" t="str">
            <v>AR10SNZ410 - Servicios logísticos</v>
          </cell>
        </row>
        <row r="1765">
          <cell r="D1765" t="str">
            <v>AR104NZ410 - Servicios logísticos</v>
          </cell>
        </row>
        <row r="1766">
          <cell r="D1766" t="str">
            <v>AR106NZ410 - Servicios logísticos</v>
          </cell>
        </row>
        <row r="1767">
          <cell r="D1767" t="str">
            <v>AR10BNZ410 - Servicios logísticos</v>
          </cell>
        </row>
        <row r="1768">
          <cell r="D1768" t="str">
            <v>AR40LE1410 - Servicios logísticos</v>
          </cell>
        </row>
        <row r="1769">
          <cell r="D1769" t="str">
            <v>AR40LE2410 - Servicios logísticos</v>
          </cell>
        </row>
        <row r="1770">
          <cell r="D1770" t="str">
            <v>AR40LE2410 - Servicios logísticos</v>
          </cell>
        </row>
        <row r="1771">
          <cell r="D1771" t="str">
            <v>AR10AE1410 - Servicios logísticos</v>
          </cell>
        </row>
        <row r="1772">
          <cell r="D1772" t="str">
            <v>AR10AE2410 - Servicios logísticos</v>
          </cell>
        </row>
        <row r="1773">
          <cell r="D1773" t="str">
            <v>AR10AE3410 - Servicios logísticos</v>
          </cell>
        </row>
        <row r="1774">
          <cell r="D1774" t="str">
            <v>AR10AE4410 - Servicios logísticos</v>
          </cell>
        </row>
        <row r="1775">
          <cell r="D1775" t="str">
            <v>AR10AE6410 - Servicios logísticos</v>
          </cell>
        </row>
        <row r="1776">
          <cell r="D1776" t="str">
            <v>AR10AE7410 - Servicios logísticos</v>
          </cell>
        </row>
        <row r="1777">
          <cell r="D1777" t="str">
            <v>AR10AE5410 - Servicios logísticos</v>
          </cell>
        </row>
        <row r="1778">
          <cell r="D1778" t="str">
            <v>AR10AEZ410 - Servicios logísticos</v>
          </cell>
        </row>
        <row r="1779">
          <cell r="D1779" t="str">
            <v>AR10FEZ410 - Servicios logísticos</v>
          </cell>
        </row>
        <row r="1780">
          <cell r="D1780" t="str">
            <v>AR11CNZ410 - Servicios logísticos</v>
          </cell>
        </row>
        <row r="1781">
          <cell r="D1781" t="str">
            <v>AR40LA1410 - Servicios logísticos</v>
          </cell>
        </row>
        <row r="1782">
          <cell r="D1782" t="str">
            <v>AR40LA2410 - Servicios logísticos</v>
          </cell>
        </row>
        <row r="1783">
          <cell r="D1783" t="str">
            <v>AR40LA2410 - Servicios logísticos</v>
          </cell>
        </row>
        <row r="1784">
          <cell r="D1784" t="str">
            <v>AR41AC1410 - Servicios logísticos</v>
          </cell>
        </row>
        <row r="1785">
          <cell r="D1785" t="str">
            <v>AR41AC2410 - Servicios logísticos</v>
          </cell>
        </row>
        <row r="1786">
          <cell r="D1786" t="str">
            <v>AR41AC3410 - Servicios logísticos</v>
          </cell>
        </row>
        <row r="1787">
          <cell r="D1787" t="str">
            <v>AR41AC4410 - Servicios logísticos</v>
          </cell>
        </row>
        <row r="1788">
          <cell r="D1788" t="str">
            <v>AR41AC6410 - Servicios logísticos</v>
          </cell>
        </row>
        <row r="1789">
          <cell r="D1789" t="str">
            <v>AR41AC7410 - Servicios logísticos</v>
          </cell>
        </row>
        <row r="1790">
          <cell r="D1790" t="str">
            <v>AR41AC5410 - Servicios logísticos</v>
          </cell>
        </row>
        <row r="1791">
          <cell r="D1791" t="str">
            <v>AR41ACZ410 - Servicios logísticos</v>
          </cell>
        </row>
        <row r="1792">
          <cell r="D1792" t="str">
            <v>AR42AFZ410 - Servicios logísticos</v>
          </cell>
        </row>
        <row r="1793">
          <cell r="D1793" t="str">
            <v>BO11CIZ410 - Servicios logísticos</v>
          </cell>
        </row>
        <row r="1794">
          <cell r="D1794" t="str">
            <v>BO11CNZ410 - Servicios logísticos</v>
          </cell>
        </row>
        <row r="1795">
          <cell r="D1795" t="str">
            <v>CL10CH1410 - Servicios logísticos</v>
          </cell>
        </row>
        <row r="1796">
          <cell r="D1796" t="str">
            <v>CL10CC1410 - Servicios logísticos</v>
          </cell>
        </row>
        <row r="1797">
          <cell r="D1797" t="str">
            <v>CL10CB1410 - Servicios logísticos</v>
          </cell>
        </row>
        <row r="1798">
          <cell r="D1798" t="str">
            <v>AR10APZ655 - Telecomunicaciones</v>
          </cell>
        </row>
        <row r="1799">
          <cell r="D1799" t="str">
            <v>AR10SRZ655 - Telecomunicaciones</v>
          </cell>
        </row>
        <row r="1800">
          <cell r="D1800" t="str">
            <v>AR1040Z655 - Telecomunicaciones</v>
          </cell>
        </row>
        <row r="1801">
          <cell r="D1801" t="str">
            <v>AR1046Z655 - Telecomunicaciones</v>
          </cell>
        </row>
        <row r="1802">
          <cell r="D1802" t="str">
            <v>AR10BCZ655 - Telecomunicaciones</v>
          </cell>
        </row>
        <row r="1803">
          <cell r="D1803" t="str">
            <v>AR10CDZ655 - Telecomunicaciones</v>
          </cell>
        </row>
        <row r="1804">
          <cell r="D1804" t="str">
            <v>AR10CK4655 - Telecomunicaciones</v>
          </cell>
        </row>
        <row r="1805">
          <cell r="D1805" t="str">
            <v>AR40LE2655 - Telecomunicaciones</v>
          </cell>
        </row>
        <row r="1806">
          <cell r="D1806" t="str">
            <v>AR10AEZ655 - Telecomunicaciones</v>
          </cell>
        </row>
        <row r="1807">
          <cell r="D1807" t="str">
            <v>AR10FEZ655 - Telecomunicaciones</v>
          </cell>
        </row>
        <row r="1808">
          <cell r="D1808" t="str">
            <v>AR10CEZ655 - Telecomunicaciones</v>
          </cell>
        </row>
        <row r="1809">
          <cell r="D1809" t="str">
            <v>AR10SEZ655 - Telecomunicaciones</v>
          </cell>
        </row>
        <row r="1810">
          <cell r="D1810" t="str">
            <v>AR10BAZ655 - Telecomunicaciones</v>
          </cell>
        </row>
        <row r="1811">
          <cell r="D1811" t="str">
            <v>AR11CAZ655 - Telecomunicaciones</v>
          </cell>
        </row>
        <row r="1812">
          <cell r="D1812" t="str">
            <v>AR40LA2655 - Telecomunicaciones</v>
          </cell>
        </row>
        <row r="1813">
          <cell r="D1813" t="str">
            <v>AR41ACZ655 - Telecomunicaciones</v>
          </cell>
        </row>
        <row r="1814">
          <cell r="D1814" t="str">
            <v>AR42AFZ655 - Telecomunicaciones</v>
          </cell>
        </row>
        <row r="1815">
          <cell r="D1815" t="str">
            <v>AR43GCZ655 - Telecomunicaciones</v>
          </cell>
        </row>
        <row r="1816">
          <cell r="D1816" t="str">
            <v>AR44GSZ655 - Telecomunicaciones</v>
          </cell>
        </row>
        <row r="1817">
          <cell r="D1817" t="str">
            <v>BO10OGZ655 - Telecomunicaciones</v>
          </cell>
        </row>
        <row r="1818">
          <cell r="D1818" t="str">
            <v>BO11CIZ655 - Telecomunicaciones</v>
          </cell>
        </row>
        <row r="1819">
          <cell r="D1819" t="str">
            <v>BO11CNZ655 - Telecomunicaciones</v>
          </cell>
        </row>
        <row r="1820">
          <cell r="D1820" t="str">
            <v>CL10CH1655 - Telecomunicaciones</v>
          </cell>
        </row>
        <row r="1821">
          <cell r="D1821" t="str">
            <v>CL10CC1655 - Telecomunicaciones</v>
          </cell>
        </row>
        <row r="1822">
          <cell r="D1822" t="str">
            <v>CL10CB1655 - Telecomunicaciones</v>
          </cell>
        </row>
        <row r="1823">
          <cell r="D1823" t="str">
            <v>AR40LE2670 - VP de Operaciones de Gas</v>
          </cell>
        </row>
        <row r="1824">
          <cell r="D1824" t="str">
            <v>AR10AEZ670 - VP de Operaciones de Gas</v>
          </cell>
        </row>
        <row r="1825">
          <cell r="D1825" t="str">
            <v>AR10FEZ670 - VP de Operaciones de Gas</v>
          </cell>
        </row>
        <row r="1826">
          <cell r="D1826" t="str">
            <v>AR10CEZ670 - VP de Operaciones de Gas</v>
          </cell>
        </row>
        <row r="1827">
          <cell r="D1827" t="str">
            <v>AR10SEZ670 - VP de Operaciones de Gas</v>
          </cell>
        </row>
        <row r="1828">
          <cell r="D1828" t="str">
            <v>AR10BAZ670 - VP de Operaciones de Gas</v>
          </cell>
        </row>
        <row r="1829">
          <cell r="D1829" t="str">
            <v>AR11CAZ670 - VP de Operaciones de Gas</v>
          </cell>
        </row>
        <row r="1830">
          <cell r="D1830" t="str">
            <v>AR40LA2670 - VP de Operaciones de Gas</v>
          </cell>
        </row>
        <row r="1831">
          <cell r="D1831" t="str">
            <v>AR41ACZ670 - VP de Operaciones de Gas</v>
          </cell>
        </row>
        <row r="1832">
          <cell r="D1832" t="str">
            <v>AR42AFZ670 - VP de Operaciones de Gas</v>
          </cell>
        </row>
        <row r="1833">
          <cell r="D1833" t="str">
            <v>AR43GCZ670 - VP de Operaciones de Gas</v>
          </cell>
        </row>
        <row r="1834">
          <cell r="D1834" t="str">
            <v>AR44GSZ670 - VP de Operaciones de Gas</v>
          </cell>
        </row>
        <row r="1835">
          <cell r="D1835" t="str">
            <v>BO10OGZ670 - VP de Operaciones de Gas</v>
          </cell>
        </row>
        <row r="1836">
          <cell r="D1836" t="str">
            <v>BO11CIZ670 - VP de Operaciones de Gas</v>
          </cell>
        </row>
        <row r="1837">
          <cell r="D1837" t="str">
            <v>BO11CNZ670 - VP de Operaciones de Gas</v>
          </cell>
        </row>
        <row r="1838">
          <cell r="D1838" t="str">
            <v>CL10CH1670 - VP de Operaciones de Gas</v>
          </cell>
        </row>
        <row r="1839">
          <cell r="D1839" t="str">
            <v>CL10CC1670 - VP de Operaciones de Gas</v>
          </cell>
        </row>
        <row r="1840">
          <cell r="D1840" t="str">
            <v>CL10CB1670 - VP de Operaciones de Gas</v>
          </cell>
        </row>
        <row r="1841">
          <cell r="D1841" t="str">
            <v>AR10BAZ680 - VP desarrollo de Negocios</v>
          </cell>
        </row>
        <row r="1842">
          <cell r="D1842" t="str">
            <v>AR10BAZ745 - VP Op. Offshore</v>
          </cell>
        </row>
      </sheetData>
      <sheetData sheetId="8"/>
      <sheetData sheetId="9"/>
    </sheetDataSet>
  </externalBook>
</externalLink>
</file>

<file path=xl/externalLinks/externalLink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OGRAMA"/>
      <sheetName val="CHART"/>
      <sheetName val="WO 1"/>
      <sheetName val="WO 2"/>
      <sheetName val="TI 1"/>
      <sheetName val="Datos"/>
      <sheetName val="Production"/>
      <sheetName val="Planilla"/>
      <sheetName val="Output"/>
      <sheetName val="Sens"/>
      <sheetName val="Instructivo"/>
    </sheetNames>
    <sheetDataSet>
      <sheetData sheetId="0" refreshError="1"/>
      <sheetData sheetId="1" refreshError="1"/>
      <sheetData sheetId="2" refreshError="1">
        <row r="53">
          <cell r="Q53">
            <v>2.9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>
        <row r="8">
          <cell r="BG8">
            <v>59.900348735632186</v>
          </cell>
          <cell r="BH8">
            <v>9.9999999999999995E-7</v>
          </cell>
        </row>
        <row r="9">
          <cell r="B9">
            <v>1</v>
          </cell>
          <cell r="C9">
            <v>12</v>
          </cell>
          <cell r="BG9">
            <v>0</v>
          </cell>
          <cell r="BH9">
            <v>0</v>
          </cell>
          <cell r="BI9">
            <v>0</v>
          </cell>
          <cell r="BJ9">
            <v>1.3541754761615554</v>
          </cell>
          <cell r="BK9">
            <v>0</v>
          </cell>
          <cell r="BL9">
            <v>0</v>
          </cell>
          <cell r="BM9">
            <v>0</v>
          </cell>
        </row>
        <row r="10">
          <cell r="B10">
            <v>2</v>
          </cell>
          <cell r="C10">
            <v>12</v>
          </cell>
          <cell r="BG10">
            <v>0</v>
          </cell>
          <cell r="BH10">
            <v>0</v>
          </cell>
          <cell r="BI10">
            <v>0</v>
          </cell>
          <cell r="BJ10">
            <v>1.0210576139694219</v>
          </cell>
          <cell r="BK10">
            <v>0</v>
          </cell>
          <cell r="BL10">
            <v>0</v>
          </cell>
          <cell r="BM10">
            <v>0</v>
          </cell>
        </row>
        <row r="11">
          <cell r="B11">
            <v>3</v>
          </cell>
          <cell r="C11">
            <v>12</v>
          </cell>
          <cell r="BG11">
            <v>0</v>
          </cell>
          <cell r="BH11">
            <v>0</v>
          </cell>
          <cell r="BI11">
            <v>0</v>
          </cell>
          <cell r="BJ11">
            <v>0.80124098557855672</v>
          </cell>
          <cell r="BK11">
            <v>0</v>
          </cell>
          <cell r="BL11">
            <v>0</v>
          </cell>
          <cell r="BM11">
            <v>0</v>
          </cell>
        </row>
        <row r="12">
          <cell r="B12">
            <v>4</v>
          </cell>
          <cell r="C12">
            <v>12</v>
          </cell>
          <cell r="BG12">
            <v>0</v>
          </cell>
          <cell r="BH12">
            <v>0</v>
          </cell>
          <cell r="BI12">
            <v>0</v>
          </cell>
          <cell r="BJ12">
            <v>0.62874720112524696</v>
          </cell>
          <cell r="BK12">
            <v>0</v>
          </cell>
          <cell r="BL12">
            <v>0</v>
          </cell>
          <cell r="BM12">
            <v>0</v>
          </cell>
        </row>
        <row r="13">
          <cell r="B13">
            <v>5</v>
          </cell>
          <cell r="C13">
            <v>12</v>
          </cell>
          <cell r="BG13">
            <v>0</v>
          </cell>
          <cell r="BH13">
            <v>0</v>
          </cell>
          <cell r="BI13">
            <v>0</v>
          </cell>
          <cell r="BJ13">
            <v>0.49338844372442914</v>
          </cell>
          <cell r="BK13">
            <v>0</v>
          </cell>
          <cell r="BL13">
            <v>0</v>
          </cell>
          <cell r="BM13">
            <v>0</v>
          </cell>
        </row>
      </sheetData>
      <sheetData sheetId="8" refreshError="1"/>
      <sheetData sheetId="9" refreshError="1"/>
      <sheetData sheetId="10" refreshError="1"/>
    </sheetDataSet>
  </externalBook>
</externalLink>
</file>

<file path=xl/externalLinks/externalLink2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ST.RDO.BUDGET 99"/>
      <sheetName val="RESUMEN BUDGET 99"/>
      <sheetName val="RESUMEN INV CAP"/>
      <sheetName val="RESUMEN INV NO CAP"/>
      <sheetName val="RESUMEN INV EXPLORA"/>
      <sheetName val="INV. TOTAL"/>
      <sheetName val="501"/>
      <sheetName val="501 Aclara"/>
      <sheetName val="505"/>
      <sheetName val="505 Aclara"/>
      <sheetName val="506"/>
      <sheetName val="506 Aclara"/>
      <sheetName val="507"/>
      <sheetName val="507 Aclara"/>
      <sheetName val="510"/>
      <sheetName val="510 Aclara"/>
      <sheetName val="514"/>
      <sheetName val="514 Aclara"/>
      <sheetName val="500"/>
      <sheetName val="500 Aclara"/>
      <sheetName val="INV. EXP TOTAL"/>
      <sheetName val="501 Exp"/>
      <sheetName val="501 Exp Aclara"/>
      <sheetName val="505 Exp"/>
      <sheetName val="505 Exp Aclara"/>
      <sheetName val="506 Exp"/>
      <sheetName val="506 Exp Aclara"/>
      <sheetName val="Budget 2000 Vs. Fct 8+4 "/>
      <sheetName val="RESUMEN PROD"/>
      <sheetName val="PROD TOTAL"/>
      <sheetName val="PROD DIA Y MES"/>
      <sheetName val="PRECIOS GAS"/>
      <sheetName val="PRECIOS OIL"/>
      <sheetName val="CASHFLOW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>
        <row r="1">
          <cell r="N1" t="str">
            <v>U$S 000</v>
          </cell>
        </row>
        <row r="2">
          <cell r="A2" t="str">
            <v>INVESTMENT AND DEVELOPMENT PLAN YEAR 2000</v>
          </cell>
        </row>
        <row r="3">
          <cell r="A3" t="str">
            <v>NEUQUEN OFFICE - BUDGET 2000</v>
          </cell>
        </row>
        <row r="6">
          <cell r="B6" t="str">
            <v>Jan</v>
          </cell>
          <cell r="C6" t="str">
            <v>Feb</v>
          </cell>
          <cell r="D6" t="str">
            <v>Mar</v>
          </cell>
          <cell r="E6" t="str">
            <v>Apr</v>
          </cell>
          <cell r="F6" t="str">
            <v>May</v>
          </cell>
          <cell r="G6" t="str">
            <v>Jun</v>
          </cell>
          <cell r="H6" t="str">
            <v>Jul</v>
          </cell>
          <cell r="I6" t="str">
            <v>Aug</v>
          </cell>
          <cell r="J6" t="str">
            <v>Sep</v>
          </cell>
          <cell r="K6" t="str">
            <v>Oct</v>
          </cell>
          <cell r="L6" t="str">
            <v>Nov</v>
          </cell>
          <cell r="M6" t="str">
            <v>Dec</v>
          </cell>
          <cell r="N6" t="str">
            <v>Total</v>
          </cell>
        </row>
        <row r="8">
          <cell r="A8" t="str">
            <v>Drilling &amp; Completion</v>
          </cell>
          <cell r="N8">
            <v>0</v>
          </cell>
        </row>
        <row r="9">
          <cell r="N9">
            <v>0</v>
          </cell>
        </row>
        <row r="11">
          <cell r="A11" t="str">
            <v>Prod. Well Equipment</v>
          </cell>
          <cell r="N11">
            <v>0</v>
          </cell>
        </row>
        <row r="12">
          <cell r="N12">
            <v>0</v>
          </cell>
        </row>
        <row r="14">
          <cell r="A14" t="str">
            <v>Plants</v>
          </cell>
          <cell r="B14">
            <v>0</v>
          </cell>
          <cell r="C14">
            <v>0</v>
          </cell>
          <cell r="D14">
            <v>100</v>
          </cell>
          <cell r="E14">
            <v>100</v>
          </cell>
          <cell r="F14">
            <v>100</v>
          </cell>
          <cell r="G14">
            <v>100</v>
          </cell>
          <cell r="H14">
            <v>100</v>
          </cell>
          <cell r="I14">
            <v>0</v>
          </cell>
          <cell r="J14">
            <v>0</v>
          </cell>
          <cell r="K14">
            <v>0</v>
          </cell>
          <cell r="L14">
            <v>0</v>
          </cell>
          <cell r="M14">
            <v>0</v>
          </cell>
          <cell r="N14">
            <v>500</v>
          </cell>
        </row>
        <row r="15">
          <cell r="A15" t="str">
            <v xml:space="preserve">        Neuquén Base</v>
          </cell>
          <cell r="D15">
            <v>100</v>
          </cell>
          <cell r="E15">
            <v>100</v>
          </cell>
          <cell r="F15">
            <v>100</v>
          </cell>
          <cell r="G15">
            <v>100</v>
          </cell>
          <cell r="H15">
            <v>100</v>
          </cell>
          <cell r="N15">
            <v>500</v>
          </cell>
        </row>
        <row r="16">
          <cell r="A16" t="str">
            <v xml:space="preserve">        Injection</v>
          </cell>
          <cell r="N16">
            <v>0</v>
          </cell>
        </row>
        <row r="17">
          <cell r="A17" t="str">
            <v xml:space="preserve">        Gasoline Line</v>
          </cell>
          <cell r="N17">
            <v>0</v>
          </cell>
        </row>
        <row r="18">
          <cell r="A18" t="str">
            <v xml:space="preserve">        Gas Plant</v>
          </cell>
          <cell r="N18">
            <v>0</v>
          </cell>
        </row>
        <row r="19">
          <cell r="A19" t="str">
            <v xml:space="preserve">        Deferred</v>
          </cell>
          <cell r="N19">
            <v>0</v>
          </cell>
        </row>
        <row r="21">
          <cell r="A21" t="str">
            <v>Gas Project</v>
          </cell>
          <cell r="N21">
            <v>0</v>
          </cell>
        </row>
        <row r="23">
          <cell r="A23" t="str">
            <v>Gas Lift / Plunger Lift</v>
          </cell>
          <cell r="N23">
            <v>0</v>
          </cell>
        </row>
        <row r="24">
          <cell r="N24">
            <v>0</v>
          </cell>
        </row>
        <row r="26">
          <cell r="A26" t="str">
            <v>Vehicles</v>
          </cell>
          <cell r="D26">
            <v>36</v>
          </cell>
          <cell r="N26">
            <v>36</v>
          </cell>
        </row>
        <row r="27">
          <cell r="D27">
            <v>2</v>
          </cell>
          <cell r="N27">
            <v>2</v>
          </cell>
        </row>
        <row r="29">
          <cell r="A29" t="str">
            <v>Miscellaneous</v>
          </cell>
          <cell r="B29">
            <v>5.7</v>
          </cell>
          <cell r="C29">
            <v>43.5</v>
          </cell>
          <cell r="N29">
            <v>49.2</v>
          </cell>
        </row>
        <row r="30">
          <cell r="N30">
            <v>0</v>
          </cell>
        </row>
        <row r="31">
          <cell r="A31" t="str">
            <v>Total Capitalized</v>
          </cell>
          <cell r="B31">
            <v>5.7</v>
          </cell>
          <cell r="C31">
            <v>43.5</v>
          </cell>
          <cell r="D31">
            <v>136</v>
          </cell>
          <cell r="E31">
            <v>100</v>
          </cell>
          <cell r="F31">
            <v>100</v>
          </cell>
          <cell r="G31">
            <v>100</v>
          </cell>
          <cell r="H31">
            <v>100</v>
          </cell>
          <cell r="I31">
            <v>0</v>
          </cell>
          <cell r="J31">
            <v>0</v>
          </cell>
          <cell r="K31">
            <v>0</v>
          </cell>
          <cell r="L31">
            <v>0</v>
          </cell>
          <cell r="M31">
            <v>0</v>
          </cell>
          <cell r="N31">
            <v>585.20000000000005</v>
          </cell>
        </row>
        <row r="33">
          <cell r="A33" t="str">
            <v>Workovers</v>
          </cell>
          <cell r="N33">
            <v>0</v>
          </cell>
        </row>
        <row r="34">
          <cell r="N34">
            <v>0</v>
          </cell>
        </row>
        <row r="36">
          <cell r="A36" t="str">
            <v>Conversions &amp; Sel. Inyec.</v>
          </cell>
          <cell r="N36">
            <v>0</v>
          </cell>
        </row>
        <row r="37">
          <cell r="N37">
            <v>0</v>
          </cell>
        </row>
        <row r="39">
          <cell r="A39" t="str">
            <v>Water Disposal System</v>
          </cell>
          <cell r="N39">
            <v>0</v>
          </cell>
        </row>
        <row r="40">
          <cell r="N40">
            <v>0</v>
          </cell>
        </row>
        <row r="42">
          <cell r="A42" t="str">
            <v>Repair Oil &amp; Gas Line</v>
          </cell>
          <cell r="N42">
            <v>0</v>
          </cell>
        </row>
        <row r="44">
          <cell r="A44" t="str">
            <v>Core Analysis</v>
          </cell>
          <cell r="N44">
            <v>0</v>
          </cell>
        </row>
        <row r="46">
          <cell r="A46" t="str">
            <v>Testing</v>
          </cell>
          <cell r="N46">
            <v>0</v>
          </cell>
        </row>
        <row r="49">
          <cell r="A49" t="str">
            <v>Enviroment</v>
          </cell>
          <cell r="N49">
            <v>0</v>
          </cell>
        </row>
        <row r="52">
          <cell r="A52" t="str">
            <v>Road &amp; Dirt Works</v>
          </cell>
          <cell r="N52">
            <v>0</v>
          </cell>
        </row>
        <row r="54">
          <cell r="A54" t="str">
            <v>Miscellaneous Studies</v>
          </cell>
          <cell r="N54">
            <v>0</v>
          </cell>
        </row>
        <row r="56">
          <cell r="A56" t="str">
            <v>Miscellaneous</v>
          </cell>
          <cell r="N56">
            <v>0</v>
          </cell>
        </row>
        <row r="58">
          <cell r="A58" t="str">
            <v>Abandoned Well</v>
          </cell>
          <cell r="N58">
            <v>0</v>
          </cell>
        </row>
        <row r="60">
          <cell r="A60" t="str">
            <v>Total Non Capitalized</v>
          </cell>
          <cell r="B60">
            <v>0</v>
          </cell>
          <cell r="C60">
            <v>0</v>
          </cell>
          <cell r="D60">
            <v>0</v>
          </cell>
          <cell r="E60">
            <v>0</v>
          </cell>
          <cell r="F60">
            <v>0</v>
          </cell>
          <cell r="G60">
            <v>0</v>
          </cell>
          <cell r="H60">
            <v>0</v>
          </cell>
          <cell r="I60">
            <v>0</v>
          </cell>
          <cell r="J60">
            <v>0</v>
          </cell>
          <cell r="K60">
            <v>0</v>
          </cell>
          <cell r="L60">
            <v>0</v>
          </cell>
          <cell r="M60">
            <v>0</v>
          </cell>
          <cell r="N60">
            <v>0</v>
          </cell>
        </row>
        <row r="61">
          <cell r="A61" t="str">
            <v>Total Investiments</v>
          </cell>
          <cell r="B61">
            <v>5.7</v>
          </cell>
          <cell r="C61">
            <v>43.5</v>
          </cell>
          <cell r="D61">
            <v>136</v>
          </cell>
          <cell r="E61">
            <v>100</v>
          </cell>
          <cell r="F61">
            <v>100</v>
          </cell>
          <cell r="G61">
            <v>100</v>
          </cell>
          <cell r="H61">
            <v>100</v>
          </cell>
          <cell r="I61">
            <v>0</v>
          </cell>
          <cell r="J61">
            <v>0</v>
          </cell>
          <cell r="K61">
            <v>0</v>
          </cell>
          <cell r="L61">
            <v>0</v>
          </cell>
          <cell r="M61">
            <v>0</v>
          </cell>
          <cell r="N61">
            <v>585.20000000000005</v>
          </cell>
        </row>
      </sheetData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</sheetDataSet>
  </externalBook>
</externalLink>
</file>

<file path=xl/externalLinks/externalLink2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os de la empresa"/>
      <sheetName val="Experiencia"/>
      <sheetName val="Hoja1"/>
      <sheetName val="Cobertura"/>
      <sheetName val="Estructura de Costos"/>
      <sheetName val="Resumen Financiero"/>
      <sheetName val="Proveedores"/>
      <sheetName val="Competencia"/>
      <sheetName val="Preguntas Directas"/>
    </sheetNames>
    <sheetDataSet>
      <sheetData sheetId="0" refreshError="1"/>
      <sheetData sheetId="1" refreshError="1"/>
      <sheetData sheetId="2">
        <row r="3">
          <cell r="F3" t="str">
            <v>Seleccionar</v>
          </cell>
        </row>
        <row r="4">
          <cell r="F4" t="str">
            <v>X</v>
          </cell>
        </row>
        <row r="5">
          <cell r="F5" t="str">
            <v>Sin cobertura</v>
          </cell>
        </row>
        <row r="6">
          <cell r="F6" t="str">
            <v>Otro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erm."/>
      <sheetName val="INFREP"/>
    </sheetNames>
    <sheetDataSet>
      <sheetData sheetId="0" refreshError="1"/>
      <sheetData sheetId="1" refreshError="1"/>
    </sheetDataSet>
  </externalBook>
</externalLink>
</file>

<file path=xl/externalLinks/externalLink3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os de la empresa"/>
      <sheetName val="Experiencia"/>
      <sheetName val="Cobertura"/>
      <sheetName val="Aspectos Financieros"/>
      <sheetName val="Competencia"/>
      <sheetName val="Preguntas Directas"/>
      <sheetName val="Proveedores-Insumos"/>
    </sheetNames>
    <sheetDataSet>
      <sheetData sheetId="0"/>
      <sheetData sheetId="1"/>
      <sheetData sheetId="2">
        <row r="12">
          <cell r="K12" t="str">
            <v>X</v>
          </cell>
        </row>
        <row r="13">
          <cell r="K13" t="str">
            <v>Sin Cobertura</v>
          </cell>
        </row>
      </sheetData>
      <sheetData sheetId="3"/>
      <sheetData sheetId="4"/>
      <sheetData sheetId="5"/>
      <sheetData sheetId="6"/>
    </sheetDataSet>
  </externalBook>
</externalLink>
</file>

<file path=xl/externalLinks/externalLink3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EF. C"/>
      <sheetName val="COEF_ C"/>
      <sheetName val="Informe"/>
      <sheetName val="AREA100"/>
      <sheetName val="AREA200"/>
      <sheetName val="AREA300"/>
      <sheetName val="AREA400"/>
      <sheetName val="AREA600"/>
      <sheetName val="AREA700"/>
      <sheetName val="AREA900"/>
      <sheetName val="AREA1000"/>
      <sheetName val="AREA1100"/>
      <sheetName val="AREA1200"/>
      <sheetName val="AREA1300"/>
      <sheetName val="AREA1400"/>
      <sheetName val="AREA1500"/>
      <sheetName val="AREA1600"/>
      <sheetName val="instrumentos"/>
      <sheetName val="PPIO."/>
      <sheetName val="Hoja1"/>
      <sheetName val="EQUIPOS"/>
      <sheetName val="PLANTA DE ALCOHOL"/>
      <sheetName val="INSTRUMENTOS DE SERVICIO"/>
      <sheetName val="CLORINADOR, ABLANDADOR Y CALENT"/>
      <sheetName val="Caratula"/>
      <sheetName val="Graficos LRP"/>
      <sheetName val="PE 2005-2009"/>
      <sheetName val="COEF__C"/>
      <sheetName val="COEF__C1"/>
      <sheetName val="Base"/>
      <sheetName val="Sheet 2"/>
    </sheetNames>
    <sheetDataSet>
      <sheetData sheetId="0" refreshError="1">
        <row r="5">
          <cell r="A5">
            <v>1.01</v>
          </cell>
          <cell r="B5">
            <v>317</v>
          </cell>
        </row>
        <row r="6">
          <cell r="A6">
            <v>1.02</v>
          </cell>
          <cell r="B6">
            <v>318</v>
          </cell>
        </row>
        <row r="7">
          <cell r="A7">
            <v>1.03</v>
          </cell>
          <cell r="B7">
            <v>319</v>
          </cell>
        </row>
        <row r="8">
          <cell r="A8">
            <v>1.04</v>
          </cell>
          <cell r="B8">
            <v>320</v>
          </cell>
        </row>
        <row r="9">
          <cell r="A9">
            <v>1.05</v>
          </cell>
          <cell r="B9">
            <v>321</v>
          </cell>
        </row>
        <row r="10">
          <cell r="A10">
            <v>1.06</v>
          </cell>
          <cell r="B10">
            <v>322</v>
          </cell>
        </row>
        <row r="11">
          <cell r="A11">
            <v>1.07</v>
          </cell>
          <cell r="B11">
            <v>323</v>
          </cell>
        </row>
        <row r="12">
          <cell r="A12">
            <v>1.08</v>
          </cell>
          <cell r="B12">
            <v>325</v>
          </cell>
        </row>
        <row r="13">
          <cell r="A13">
            <v>1.0900000000000001</v>
          </cell>
          <cell r="B13">
            <v>326</v>
          </cell>
        </row>
        <row r="14">
          <cell r="A14">
            <v>1.1000000000000001</v>
          </cell>
          <cell r="B14">
            <v>327</v>
          </cell>
        </row>
        <row r="15">
          <cell r="A15">
            <v>1.1100000000000001</v>
          </cell>
          <cell r="B15">
            <v>328</v>
          </cell>
        </row>
        <row r="16">
          <cell r="A16">
            <v>1.1200000000000001</v>
          </cell>
          <cell r="B16">
            <v>329</v>
          </cell>
        </row>
        <row r="17">
          <cell r="A17">
            <v>1.1299999999999999</v>
          </cell>
          <cell r="B17">
            <v>330</v>
          </cell>
        </row>
        <row r="18">
          <cell r="A18">
            <v>1.1399999999999999</v>
          </cell>
          <cell r="B18">
            <v>331</v>
          </cell>
        </row>
        <row r="19">
          <cell r="A19">
            <v>1.1499999999999999</v>
          </cell>
          <cell r="B19">
            <v>332</v>
          </cell>
        </row>
        <row r="20">
          <cell r="A20">
            <v>1.1599999999999999</v>
          </cell>
          <cell r="B20">
            <v>333</v>
          </cell>
        </row>
        <row r="21">
          <cell r="A21">
            <v>1.17</v>
          </cell>
          <cell r="B21">
            <v>334</v>
          </cell>
        </row>
        <row r="22">
          <cell r="A22">
            <v>1.18</v>
          </cell>
          <cell r="B22">
            <v>335</v>
          </cell>
        </row>
        <row r="23">
          <cell r="A23">
            <v>1.19</v>
          </cell>
          <cell r="B23">
            <v>336</v>
          </cell>
        </row>
        <row r="24">
          <cell r="A24">
            <v>1.2</v>
          </cell>
          <cell r="B24">
            <v>337</v>
          </cell>
        </row>
        <row r="25">
          <cell r="A25">
            <v>1.21</v>
          </cell>
          <cell r="B25">
            <v>338</v>
          </cell>
        </row>
        <row r="26">
          <cell r="A26">
            <v>1.22</v>
          </cell>
          <cell r="B26">
            <v>339</v>
          </cell>
        </row>
        <row r="27">
          <cell r="A27">
            <v>1.23</v>
          </cell>
          <cell r="B27">
            <v>340</v>
          </cell>
        </row>
        <row r="28">
          <cell r="A28">
            <v>1.24</v>
          </cell>
          <cell r="B28">
            <v>341</v>
          </cell>
        </row>
        <row r="29">
          <cell r="A29">
            <v>1.25</v>
          </cell>
          <cell r="B29">
            <v>342</v>
          </cell>
        </row>
        <row r="30">
          <cell r="A30">
            <v>1.26</v>
          </cell>
          <cell r="B30">
            <v>343</v>
          </cell>
        </row>
        <row r="31">
          <cell r="A31">
            <v>1.27</v>
          </cell>
          <cell r="B31">
            <v>344</v>
          </cell>
        </row>
        <row r="32">
          <cell r="A32">
            <v>1.28</v>
          </cell>
          <cell r="B32">
            <v>345</v>
          </cell>
        </row>
        <row r="33">
          <cell r="A33">
            <v>1.29</v>
          </cell>
          <cell r="B33">
            <v>346</v>
          </cell>
        </row>
        <row r="34">
          <cell r="A34">
            <v>1.3</v>
          </cell>
          <cell r="B34">
            <v>347</v>
          </cell>
        </row>
        <row r="35">
          <cell r="A35">
            <v>1.31</v>
          </cell>
          <cell r="B35">
            <v>348</v>
          </cell>
        </row>
        <row r="36">
          <cell r="A36">
            <v>1.32</v>
          </cell>
          <cell r="B36">
            <v>349</v>
          </cell>
        </row>
        <row r="37">
          <cell r="A37">
            <v>1.33</v>
          </cell>
          <cell r="B37">
            <v>350</v>
          </cell>
        </row>
        <row r="38">
          <cell r="A38">
            <v>1.34</v>
          </cell>
          <cell r="B38">
            <v>351</v>
          </cell>
        </row>
        <row r="39">
          <cell r="A39">
            <v>1.35</v>
          </cell>
          <cell r="B39">
            <v>352</v>
          </cell>
        </row>
        <row r="40">
          <cell r="A40">
            <v>1.36</v>
          </cell>
          <cell r="B40">
            <v>353</v>
          </cell>
        </row>
        <row r="41">
          <cell r="A41">
            <v>1.37</v>
          </cell>
          <cell r="B41">
            <v>353</v>
          </cell>
        </row>
        <row r="42">
          <cell r="A42">
            <v>1.38</v>
          </cell>
          <cell r="B42">
            <v>354</v>
          </cell>
        </row>
        <row r="43">
          <cell r="A43">
            <v>1.39</v>
          </cell>
          <cell r="B43">
            <v>355</v>
          </cell>
        </row>
        <row r="44">
          <cell r="A44">
            <v>1.4</v>
          </cell>
          <cell r="B44">
            <v>356</v>
          </cell>
        </row>
        <row r="45">
          <cell r="A45">
            <v>1.41</v>
          </cell>
          <cell r="B45">
            <v>357</v>
          </cell>
        </row>
        <row r="46">
          <cell r="A46">
            <v>1.42</v>
          </cell>
          <cell r="B46">
            <v>358</v>
          </cell>
        </row>
        <row r="47">
          <cell r="A47">
            <v>1.43</v>
          </cell>
          <cell r="B47">
            <v>359</v>
          </cell>
        </row>
        <row r="48">
          <cell r="A48">
            <v>1.44</v>
          </cell>
          <cell r="B48">
            <v>360</v>
          </cell>
        </row>
        <row r="49">
          <cell r="A49">
            <v>1.45</v>
          </cell>
          <cell r="B49">
            <v>360</v>
          </cell>
        </row>
        <row r="50">
          <cell r="A50">
            <v>1.46</v>
          </cell>
          <cell r="B50">
            <v>361</v>
          </cell>
        </row>
        <row r="51">
          <cell r="A51">
            <v>1.47</v>
          </cell>
          <cell r="B51">
            <v>362</v>
          </cell>
        </row>
        <row r="52">
          <cell r="A52">
            <v>1.48</v>
          </cell>
          <cell r="B52">
            <v>363</v>
          </cell>
        </row>
        <row r="53">
          <cell r="A53">
            <v>1.49</v>
          </cell>
          <cell r="B53">
            <v>364</v>
          </cell>
        </row>
        <row r="54">
          <cell r="A54">
            <v>1.5</v>
          </cell>
          <cell r="B54">
            <v>365</v>
          </cell>
        </row>
        <row r="55">
          <cell r="A55">
            <v>1.51</v>
          </cell>
          <cell r="B55">
            <v>365</v>
          </cell>
        </row>
        <row r="56">
          <cell r="A56">
            <v>1.52</v>
          </cell>
          <cell r="B56">
            <v>366</v>
          </cell>
        </row>
        <row r="57">
          <cell r="A57">
            <v>1.53</v>
          </cell>
          <cell r="B57">
            <v>367</v>
          </cell>
        </row>
        <row r="58">
          <cell r="A58">
            <v>1.54</v>
          </cell>
          <cell r="B58">
            <v>368</v>
          </cell>
        </row>
        <row r="59">
          <cell r="A59">
            <v>1.55</v>
          </cell>
          <cell r="B59">
            <v>369</v>
          </cell>
        </row>
        <row r="60">
          <cell r="A60">
            <v>1.56</v>
          </cell>
          <cell r="B60">
            <v>369</v>
          </cell>
        </row>
        <row r="61">
          <cell r="A61">
            <v>1.57</v>
          </cell>
          <cell r="B61">
            <v>370</v>
          </cell>
        </row>
        <row r="62">
          <cell r="A62">
            <v>1.58</v>
          </cell>
          <cell r="B62">
            <v>371</v>
          </cell>
        </row>
        <row r="63">
          <cell r="A63">
            <v>1.59</v>
          </cell>
          <cell r="B63">
            <v>372</v>
          </cell>
        </row>
        <row r="64">
          <cell r="A64">
            <v>1.6</v>
          </cell>
          <cell r="B64">
            <v>373</v>
          </cell>
        </row>
        <row r="65">
          <cell r="A65">
            <v>1.61</v>
          </cell>
          <cell r="B65">
            <v>373</v>
          </cell>
        </row>
        <row r="66">
          <cell r="A66">
            <v>1.62</v>
          </cell>
          <cell r="B66">
            <v>374</v>
          </cell>
        </row>
        <row r="67">
          <cell r="A67">
            <v>1.63</v>
          </cell>
          <cell r="B67">
            <v>375</v>
          </cell>
        </row>
        <row r="68">
          <cell r="A68">
            <v>1.64</v>
          </cell>
          <cell r="B68">
            <v>376</v>
          </cell>
        </row>
        <row r="69">
          <cell r="A69">
            <v>1.65</v>
          </cell>
          <cell r="B69">
            <v>376</v>
          </cell>
        </row>
        <row r="70">
          <cell r="A70">
            <v>1.66</v>
          </cell>
          <cell r="B70">
            <v>377</v>
          </cell>
        </row>
        <row r="71">
          <cell r="A71">
            <v>1.67</v>
          </cell>
          <cell r="B71">
            <v>378</v>
          </cell>
        </row>
        <row r="72">
          <cell r="A72">
            <v>1.68</v>
          </cell>
          <cell r="B72">
            <v>379</v>
          </cell>
        </row>
        <row r="73">
          <cell r="A73">
            <v>1.69</v>
          </cell>
          <cell r="B73">
            <v>379</v>
          </cell>
        </row>
        <row r="74">
          <cell r="A74">
            <v>1.7</v>
          </cell>
          <cell r="B74">
            <v>380</v>
          </cell>
        </row>
        <row r="75">
          <cell r="A75">
            <v>1.71</v>
          </cell>
          <cell r="B75">
            <v>381</v>
          </cell>
        </row>
        <row r="76">
          <cell r="A76">
            <v>1.72</v>
          </cell>
          <cell r="B76">
            <v>382</v>
          </cell>
        </row>
        <row r="77">
          <cell r="A77">
            <v>1.73</v>
          </cell>
          <cell r="B77">
            <v>382</v>
          </cell>
        </row>
        <row r="78">
          <cell r="A78">
            <v>1.74</v>
          </cell>
          <cell r="B78">
            <v>383</v>
          </cell>
        </row>
        <row r="79">
          <cell r="A79">
            <v>1.75</v>
          </cell>
          <cell r="B79">
            <v>384</v>
          </cell>
        </row>
        <row r="80">
          <cell r="A80">
            <v>1.76</v>
          </cell>
          <cell r="B80">
            <v>384</v>
          </cell>
        </row>
        <row r="81">
          <cell r="A81">
            <v>1.77</v>
          </cell>
          <cell r="B81">
            <v>385</v>
          </cell>
        </row>
        <row r="82">
          <cell r="A82">
            <v>1.78</v>
          </cell>
          <cell r="B82">
            <v>386</v>
          </cell>
        </row>
        <row r="83">
          <cell r="A83">
            <v>1.79</v>
          </cell>
          <cell r="B83">
            <v>386</v>
          </cell>
        </row>
        <row r="84">
          <cell r="A84">
            <v>1.8</v>
          </cell>
          <cell r="B84">
            <v>387</v>
          </cell>
        </row>
        <row r="85">
          <cell r="A85">
            <v>1.81</v>
          </cell>
          <cell r="B85">
            <v>388</v>
          </cell>
        </row>
        <row r="86">
          <cell r="A86">
            <v>1.82</v>
          </cell>
          <cell r="B86">
            <v>389</v>
          </cell>
        </row>
        <row r="87">
          <cell r="A87">
            <v>1.83</v>
          </cell>
          <cell r="B87">
            <v>389</v>
          </cell>
        </row>
        <row r="88">
          <cell r="A88">
            <v>1.84</v>
          </cell>
          <cell r="B88">
            <v>390</v>
          </cell>
        </row>
        <row r="89">
          <cell r="A89">
            <v>1.85</v>
          </cell>
          <cell r="B89">
            <v>391</v>
          </cell>
        </row>
        <row r="90">
          <cell r="A90">
            <v>1.86</v>
          </cell>
          <cell r="B90">
            <v>391</v>
          </cell>
        </row>
        <row r="91">
          <cell r="A91">
            <v>1.87</v>
          </cell>
          <cell r="B91">
            <v>392</v>
          </cell>
        </row>
        <row r="92">
          <cell r="A92">
            <v>1.88</v>
          </cell>
          <cell r="B92">
            <v>393</v>
          </cell>
        </row>
        <row r="93">
          <cell r="A93">
            <v>1.89</v>
          </cell>
          <cell r="B93">
            <v>393</v>
          </cell>
        </row>
        <row r="94">
          <cell r="A94">
            <v>1.9</v>
          </cell>
          <cell r="B94">
            <v>394</v>
          </cell>
        </row>
        <row r="95">
          <cell r="A95">
            <v>1.91</v>
          </cell>
          <cell r="B95">
            <v>395</v>
          </cell>
        </row>
        <row r="96">
          <cell r="A96">
            <v>1.92</v>
          </cell>
          <cell r="B96">
            <v>395</v>
          </cell>
        </row>
        <row r="97">
          <cell r="A97">
            <v>1.93</v>
          </cell>
          <cell r="B97">
            <v>396</v>
          </cell>
        </row>
        <row r="98">
          <cell r="A98">
            <v>1.94</v>
          </cell>
          <cell r="B98">
            <v>397</v>
          </cell>
        </row>
        <row r="99">
          <cell r="A99">
            <v>1.95</v>
          </cell>
          <cell r="B99">
            <v>397</v>
          </cell>
        </row>
        <row r="100">
          <cell r="A100">
            <v>1.96</v>
          </cell>
          <cell r="B100">
            <v>398</v>
          </cell>
        </row>
        <row r="101">
          <cell r="A101">
            <v>1.97</v>
          </cell>
          <cell r="B101">
            <v>398</v>
          </cell>
        </row>
        <row r="102">
          <cell r="A102">
            <v>1.98</v>
          </cell>
          <cell r="B102">
            <v>399</v>
          </cell>
        </row>
        <row r="103">
          <cell r="A103">
            <v>1.99</v>
          </cell>
          <cell r="B103">
            <v>400</v>
          </cell>
        </row>
        <row r="104">
          <cell r="A104">
            <v>2</v>
          </cell>
          <cell r="B104">
            <v>400</v>
          </cell>
        </row>
      </sheetData>
      <sheetData sheetId="1">
        <row r="5">
          <cell r="A5">
            <v>1.01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/>
      <sheetData sheetId="29"/>
      <sheetData sheetId="30" refreshError="1"/>
    </sheetDataSet>
  </externalBook>
</externalLink>
</file>

<file path=xl/externalLinks/externalLink3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os de la empresa"/>
      <sheetName val="Experiencia"/>
      <sheetName val="Proveedores"/>
      <sheetName val="Info financiera"/>
      <sheetName val="Facturación Tottus"/>
      <sheetName val="Maquinaria"/>
      <sheetName val="Hoja1"/>
      <sheetName val="Preguntas Directas"/>
      <sheetName val="Hoja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>
        <row r="1">
          <cell r="A1" t="str">
            <v>Seleccionar tipo de servicio</v>
          </cell>
          <cell r="B1" t="str">
            <v>Seleccionar tipo de Cliente</v>
          </cell>
          <cell r="D1" t="str">
            <v>seleccionar</v>
          </cell>
          <cell r="E1" t="str">
            <v>Seleccionar tipo máquina</v>
          </cell>
          <cell r="F1" t="str">
            <v>Seleccionar modalidad</v>
          </cell>
          <cell r="G1" t="str">
            <v>Seleccionar Región</v>
          </cell>
          <cell r="H1" t="str">
            <v>Seleccionar</v>
          </cell>
        </row>
        <row r="2">
          <cell r="A2" t="str">
            <v>1.- Servicio de Aseo y mantención de limpieza (contrato vigente)</v>
          </cell>
          <cell r="B2" t="str">
            <v>Centro comercial</v>
          </cell>
          <cell r="D2" t="str">
            <v>si</v>
          </cell>
          <cell r="E2" t="str">
            <v>Abrillantadora Alta Velocidad Baterías</v>
          </cell>
          <cell r="F2" t="str">
            <v>Arriendo</v>
          </cell>
          <cell r="G2" t="str">
            <v>II Antofagasta</v>
          </cell>
          <cell r="H2" t="str">
            <v>Telefónico</v>
          </cell>
        </row>
        <row r="3">
          <cell r="A3" t="str">
            <v>2.- Servicios especiales de aseo (vidrios en altura, escalas mecánicas, etc.)</v>
          </cell>
          <cell r="B3" t="str">
            <v>Multitienda</v>
          </cell>
          <cell r="D3" t="str">
            <v>no</v>
          </cell>
          <cell r="E3" t="str">
            <v>Abrillantadora Baja Velocidad Eléctrica</v>
          </cell>
          <cell r="F3" t="str">
            <v>Leasing</v>
          </cell>
          <cell r="G3" t="str">
            <v>V Valparaíso</v>
          </cell>
          <cell r="H3" t="str">
            <v>Web</v>
          </cell>
        </row>
        <row r="4">
          <cell r="A4" t="str">
            <v>3.- Ambos  (1 y 2)</v>
          </cell>
          <cell r="B4" t="str">
            <v>Supermercado</v>
          </cell>
          <cell r="E4" t="str">
            <v>Aspiradora Polvo Agua</v>
          </cell>
          <cell r="F4" t="str">
            <v>Otro</v>
          </cell>
          <cell r="G4" t="str">
            <v>VI Libertador Gral. Bernardo O'Higgins</v>
          </cell>
          <cell r="H4" t="str">
            <v>Otro</v>
          </cell>
        </row>
        <row r="5">
          <cell r="A5" t="str">
            <v xml:space="preserve">4.- Otros </v>
          </cell>
          <cell r="E5" t="str">
            <v>Abrillantadora Alta Velocidad Eléctrica</v>
          </cell>
          <cell r="F5" t="str">
            <v xml:space="preserve">Propia </v>
          </cell>
          <cell r="G5" t="str">
            <v>XIII Región Metropolitana (RM)</v>
          </cell>
        </row>
        <row r="6">
          <cell r="E6" t="str">
            <v>Vacuolavadora Hombre Caminando</v>
          </cell>
        </row>
        <row r="7">
          <cell r="E7" t="str">
            <v>Vacuolavadora Hombre a Bordo</v>
          </cell>
        </row>
        <row r="8">
          <cell r="E8" t="str">
            <v>Lavadora Abrillantadora</v>
          </cell>
        </row>
        <row r="9">
          <cell r="E9" t="str">
            <v>Abrillantadora Alta Velocidad Gas</v>
          </cell>
        </row>
        <row r="10">
          <cell r="E10" t="str">
            <v xml:space="preserve">Barredora Aspiradora  Hombre Caminando </v>
          </cell>
        </row>
        <row r="11">
          <cell r="E11" t="str">
            <v>Barredora Aspiradora Hombre a Bordo</v>
          </cell>
        </row>
        <row r="12">
          <cell r="E12" t="str">
            <v>Barredora de calle</v>
          </cell>
        </row>
        <row r="13">
          <cell r="E13" t="str">
            <v>Lavadora Escalera Mecánica</v>
          </cell>
        </row>
        <row r="14">
          <cell r="E14" t="str">
            <v>Otra</v>
          </cell>
        </row>
      </sheetData>
      <sheetData sheetId="7"/>
      <sheetData sheetId="8" refreshError="1"/>
    </sheetDataSet>
  </externalBook>
</externalLink>
</file>

<file path=xl/externalLinks/externalLink3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esagregado total"/>
      <sheetName val="Desagregado por item"/>
      <sheetName val="Historico de Aumentos"/>
      <sheetName val="Cuadro de Resultados"/>
      <sheetName val="Preciario"/>
      <sheetName val="Estructura ACTUAL EE"/>
      <sheetName val="Personal FASP EE"/>
      <sheetName val="RRHH"/>
      <sheetName val="Analisis Ingresos"/>
      <sheetName val="Supervisores"/>
      <sheetName val="Estructura ACTUAL"/>
      <sheetName val="Propuestas (no tocar)"/>
      <sheetName val="Personal FASP"/>
      <sheetName val="Personal FC"/>
      <sheetName val="EPP y Vestuario"/>
      <sheetName val="Vehículos"/>
      <sheetName val="Gastos Varios"/>
      <sheetName val="sin efect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</sheetDataSet>
  </externalBook>
</externalLink>
</file>

<file path=xl/externalLinks/externalLink3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blas"/>
      <sheetName val="501 Base"/>
      <sheetName val="501"/>
      <sheetName val="501 Aclara"/>
      <sheetName val="Pasaje Budget Plus"/>
    </sheetNames>
    <sheetDataSet>
      <sheetData sheetId="0" refreshError="1">
        <row r="4">
          <cell r="D4">
            <v>3</v>
          </cell>
        </row>
        <row r="5">
          <cell r="D5">
            <v>3</v>
          </cell>
        </row>
        <row r="6">
          <cell r="D6">
            <v>3</v>
          </cell>
        </row>
        <row r="7">
          <cell r="D7">
            <v>3</v>
          </cell>
        </row>
        <row r="8">
          <cell r="D8">
            <v>3</v>
          </cell>
        </row>
        <row r="9">
          <cell r="D9">
            <v>3</v>
          </cell>
        </row>
        <row r="10">
          <cell r="D10">
            <v>3</v>
          </cell>
        </row>
        <row r="11">
          <cell r="D11">
            <v>3</v>
          </cell>
        </row>
        <row r="12">
          <cell r="D12">
            <v>3</v>
          </cell>
        </row>
        <row r="13">
          <cell r="D13">
            <v>3</v>
          </cell>
        </row>
        <row r="14">
          <cell r="D14">
            <v>3</v>
          </cell>
        </row>
        <row r="15">
          <cell r="D15">
            <v>3</v>
          </cell>
        </row>
      </sheetData>
      <sheetData sheetId="1" refreshError="1"/>
      <sheetData sheetId="2" refreshError="1"/>
      <sheetData sheetId="3" refreshError="1"/>
      <sheetData sheetId="4" refreshError="1"/>
    </sheetDataSet>
  </externalBook>
</externalLink>
</file>

<file path=xl/externalLinks/externalLink3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UBROS"/>
    </sheetNames>
    <sheetDataSet>
      <sheetData sheetId="0" refreshError="1">
        <row r="2">
          <cell r="A2" t="str">
            <v>CUENTA OBJETO</v>
          </cell>
          <cell r="B2" t="str">
            <v>Rubro</v>
          </cell>
        </row>
        <row r="3">
          <cell r="A3" t="str">
            <v>5281</v>
          </cell>
          <cell r="B3" t="str">
            <v>04 - Sueldos y Cargas Sociales</v>
          </cell>
        </row>
        <row r="4">
          <cell r="A4" t="str">
            <v>5281</v>
          </cell>
          <cell r="B4" t="str">
            <v>04 - Sueldos y Cargas Sociales</v>
          </cell>
        </row>
        <row r="5">
          <cell r="A5" t="str">
            <v>5281</v>
          </cell>
          <cell r="B5" t="str">
            <v>04 - Sueldos y Cargas Sociales</v>
          </cell>
        </row>
        <row r="6">
          <cell r="A6" t="str">
            <v>5281</v>
          </cell>
          <cell r="B6" t="str">
            <v>04 - Sueldos y Cargas Sociales</v>
          </cell>
        </row>
        <row r="7">
          <cell r="A7" t="str">
            <v>5281</v>
          </cell>
          <cell r="B7" t="str">
            <v>04 - Sueldos y Cargas Sociales</v>
          </cell>
        </row>
        <row r="8">
          <cell r="A8" t="str">
            <v>5281</v>
          </cell>
          <cell r="B8" t="str">
            <v>04 - Sueldos y Cargas Sociales</v>
          </cell>
        </row>
        <row r="9">
          <cell r="A9" t="str">
            <v>5281</v>
          </cell>
          <cell r="B9" t="str">
            <v>04 - Sueldos y Cargas Sociales</v>
          </cell>
        </row>
        <row r="10">
          <cell r="A10" t="str">
            <v>5281</v>
          </cell>
          <cell r="B10" t="str">
            <v>04 - Sueldos y Cargas Sociales</v>
          </cell>
        </row>
        <row r="11">
          <cell r="A11" t="str">
            <v>5321</v>
          </cell>
          <cell r="B11" t="str">
            <v>04 - Sueldos y Cargas Sociales</v>
          </cell>
        </row>
        <row r="12">
          <cell r="A12" t="str">
            <v>5321</v>
          </cell>
          <cell r="B12" t="str">
            <v>04 - Sueldos y Cargas Sociales</v>
          </cell>
        </row>
        <row r="13">
          <cell r="A13" t="str">
            <v>5321</v>
          </cell>
          <cell r="B13" t="str">
            <v>04 - Sueldos y Cargas Sociales</v>
          </cell>
        </row>
        <row r="14">
          <cell r="A14" t="str">
            <v>5321</v>
          </cell>
          <cell r="B14" t="str">
            <v>04 - Sueldos y Cargas Sociales</v>
          </cell>
        </row>
        <row r="15">
          <cell r="A15" t="str">
            <v>5321</v>
          </cell>
          <cell r="B15" t="str">
            <v>04 - Sueldos y Cargas Sociales</v>
          </cell>
        </row>
        <row r="16">
          <cell r="A16" t="str">
            <v>5321</v>
          </cell>
          <cell r="B16" t="str">
            <v>04 - Sueldos y Cargas Sociales</v>
          </cell>
        </row>
        <row r="17">
          <cell r="A17" t="str">
            <v>5321</v>
          </cell>
          <cell r="B17" t="str">
            <v>04 - Sueldos y Cargas Sociales</v>
          </cell>
        </row>
        <row r="18">
          <cell r="A18" t="str">
            <v>5321</v>
          </cell>
          <cell r="B18" t="str">
            <v>04 - Sueldos y Cargas Sociales</v>
          </cell>
        </row>
        <row r="19">
          <cell r="A19" t="str">
            <v>5432</v>
          </cell>
          <cell r="B19" t="str">
            <v>04 - Sueldos y Cargas Sociales</v>
          </cell>
        </row>
        <row r="20">
          <cell r="A20" t="str">
            <v>5432</v>
          </cell>
          <cell r="B20" t="str">
            <v>04 - Sueldos y Cargas Sociales</v>
          </cell>
        </row>
        <row r="21">
          <cell r="A21" t="str">
            <v>5432</v>
          </cell>
          <cell r="B21" t="str">
            <v>04 - Sueldos y Cargas Sociales</v>
          </cell>
        </row>
        <row r="22">
          <cell r="A22" t="str">
            <v>5432</v>
          </cell>
          <cell r="B22" t="str">
            <v>04 - Sueldos y Cargas Sociales</v>
          </cell>
        </row>
        <row r="23">
          <cell r="A23" t="str">
            <v>5432</v>
          </cell>
          <cell r="B23" t="str">
            <v>04 - Sueldos y Cargas Sociales</v>
          </cell>
        </row>
        <row r="24">
          <cell r="A24" t="str">
            <v>5432</v>
          </cell>
          <cell r="B24" t="str">
            <v>04 - Sueldos y Cargas Sociales</v>
          </cell>
        </row>
        <row r="25">
          <cell r="A25" t="str">
            <v>5432</v>
          </cell>
          <cell r="B25" t="str">
            <v>04 - Sueldos y Cargas Sociales</v>
          </cell>
        </row>
        <row r="26">
          <cell r="A26" t="str">
            <v>5432</v>
          </cell>
          <cell r="B26" t="str">
            <v>04 - Sueldos y Cargas Sociales</v>
          </cell>
        </row>
        <row r="27">
          <cell r="A27" t="str">
            <v>5435</v>
          </cell>
          <cell r="B27" t="str">
            <v>04 - Sueldos y Cargas Sociales</v>
          </cell>
        </row>
        <row r="28">
          <cell r="A28" t="str">
            <v>5435</v>
          </cell>
          <cell r="B28" t="str">
            <v>04 - Sueldos y Cargas Sociales</v>
          </cell>
        </row>
        <row r="29">
          <cell r="A29" t="str">
            <v>5435</v>
          </cell>
          <cell r="B29" t="str">
            <v>04 - Sueldos y Cargas Sociales</v>
          </cell>
        </row>
        <row r="30">
          <cell r="A30" t="str">
            <v>5435</v>
          </cell>
          <cell r="B30" t="str">
            <v>04 - Sueldos y Cargas Sociales</v>
          </cell>
        </row>
        <row r="31">
          <cell r="A31" t="str">
            <v>5435</v>
          </cell>
          <cell r="B31" t="str">
            <v>04 - Sueldos y Cargas Sociales</v>
          </cell>
        </row>
        <row r="32">
          <cell r="A32" t="str">
            <v>5435</v>
          </cell>
          <cell r="B32" t="str">
            <v>04 - Sueldos y Cargas Sociales</v>
          </cell>
        </row>
        <row r="33">
          <cell r="A33" t="str">
            <v>5435</v>
          </cell>
          <cell r="B33" t="str">
            <v>04 - Sueldos y Cargas Sociales</v>
          </cell>
        </row>
        <row r="34">
          <cell r="A34" t="str">
            <v>5435</v>
          </cell>
          <cell r="B34" t="str">
            <v>04 - Sueldos y Cargas Sociales</v>
          </cell>
        </row>
        <row r="35">
          <cell r="A35" t="str">
            <v>5451</v>
          </cell>
          <cell r="B35" t="str">
            <v>04 - Sueldos y Cargas Sociales</v>
          </cell>
        </row>
        <row r="36">
          <cell r="A36" t="str">
            <v>5451</v>
          </cell>
          <cell r="B36" t="str">
            <v>04 - Sueldos y Cargas Sociales</v>
          </cell>
        </row>
        <row r="37">
          <cell r="A37" t="str">
            <v>5451</v>
          </cell>
          <cell r="B37" t="str">
            <v>04 - Sueldos y Cargas Sociales</v>
          </cell>
        </row>
        <row r="38">
          <cell r="A38" t="str">
            <v>5451</v>
          </cell>
          <cell r="B38" t="str">
            <v>04 - Sueldos y Cargas Sociales</v>
          </cell>
        </row>
        <row r="39">
          <cell r="A39" t="str">
            <v>5451</v>
          </cell>
          <cell r="B39" t="str">
            <v>04 - Sueldos y Cargas Sociales</v>
          </cell>
        </row>
        <row r="40">
          <cell r="A40" t="str">
            <v>5451</v>
          </cell>
          <cell r="B40" t="str">
            <v>04 - Sueldos y Cargas Sociales</v>
          </cell>
        </row>
        <row r="41">
          <cell r="A41" t="str">
            <v>5451</v>
          </cell>
          <cell r="B41" t="str">
            <v>04 - Sueldos y Cargas Sociales</v>
          </cell>
        </row>
        <row r="42">
          <cell r="A42" t="str">
            <v>5451</v>
          </cell>
          <cell r="B42" t="str">
            <v>04 - Sueldos y Cargas Sociales</v>
          </cell>
        </row>
        <row r="43">
          <cell r="A43" t="str">
            <v>5452</v>
          </cell>
          <cell r="B43" t="str">
            <v>04 - Sueldos y Cargas Sociales</v>
          </cell>
        </row>
        <row r="44">
          <cell r="A44" t="str">
            <v>5452</v>
          </cell>
          <cell r="B44" t="str">
            <v>04 - Sueldos y Cargas Sociales</v>
          </cell>
        </row>
        <row r="45">
          <cell r="A45" t="str">
            <v>5452</v>
          </cell>
          <cell r="B45" t="str">
            <v>04 - Sueldos y Cargas Sociales</v>
          </cell>
        </row>
        <row r="46">
          <cell r="A46" t="str">
            <v>5452</v>
          </cell>
          <cell r="B46" t="str">
            <v>04 - Sueldos y Cargas Sociales</v>
          </cell>
        </row>
        <row r="47">
          <cell r="A47" t="str">
            <v>5452</v>
          </cell>
          <cell r="B47" t="str">
            <v>04 - Sueldos y Cargas Sociales</v>
          </cell>
        </row>
        <row r="48">
          <cell r="A48" t="str">
            <v>5452</v>
          </cell>
          <cell r="B48" t="str">
            <v>04 - Sueldos y Cargas Sociales</v>
          </cell>
        </row>
        <row r="49">
          <cell r="A49" t="str">
            <v>5452</v>
          </cell>
          <cell r="B49" t="str">
            <v>04 - Sueldos y Cargas Sociales</v>
          </cell>
        </row>
        <row r="50">
          <cell r="A50" t="str">
            <v>5452</v>
          </cell>
          <cell r="B50" t="str">
            <v>04 - Sueldos y Cargas Sociales</v>
          </cell>
        </row>
        <row r="51">
          <cell r="A51" t="str">
            <v>5453</v>
          </cell>
          <cell r="B51" t="str">
            <v>04 - Sueldos y Cargas Sociales</v>
          </cell>
        </row>
        <row r="52">
          <cell r="A52" t="str">
            <v>5453</v>
          </cell>
          <cell r="B52" t="str">
            <v>04 - Sueldos y Cargas Sociales</v>
          </cell>
        </row>
        <row r="53">
          <cell r="A53" t="str">
            <v>5453</v>
          </cell>
          <cell r="B53" t="str">
            <v>04 - Sueldos y Cargas Sociales</v>
          </cell>
        </row>
        <row r="54">
          <cell r="A54" t="str">
            <v>5453</v>
          </cell>
          <cell r="B54" t="str">
            <v>04 - Sueldos y Cargas Sociales</v>
          </cell>
        </row>
        <row r="55">
          <cell r="A55" t="str">
            <v>5453</v>
          </cell>
          <cell r="B55" t="str">
            <v>04 - Sueldos y Cargas Sociales</v>
          </cell>
        </row>
        <row r="56">
          <cell r="A56" t="str">
            <v>5453</v>
          </cell>
          <cell r="B56" t="str">
            <v>04 - Sueldos y Cargas Sociales</v>
          </cell>
        </row>
        <row r="57">
          <cell r="A57" t="str">
            <v>5453</v>
          </cell>
          <cell r="B57" t="str">
            <v>04 - Sueldos y Cargas Sociales</v>
          </cell>
        </row>
        <row r="58">
          <cell r="A58" t="str">
            <v>5453</v>
          </cell>
          <cell r="B58" t="str">
            <v>04 - Sueldos y Cargas Sociales</v>
          </cell>
        </row>
        <row r="59">
          <cell r="A59" t="str">
            <v>5521</v>
          </cell>
          <cell r="B59" t="str">
            <v>04 - Sueldos y Cargas Sociales</v>
          </cell>
        </row>
        <row r="60">
          <cell r="A60" t="str">
            <v>5521</v>
          </cell>
          <cell r="B60" t="str">
            <v>04 - Sueldos y Cargas Sociales</v>
          </cell>
        </row>
        <row r="61">
          <cell r="A61" t="str">
            <v>5521</v>
          </cell>
          <cell r="B61" t="str">
            <v>04 - Sueldos y Cargas Sociales</v>
          </cell>
        </row>
        <row r="62">
          <cell r="A62" t="str">
            <v>5521</v>
          </cell>
          <cell r="B62" t="str">
            <v>04 - Sueldos y Cargas Sociales</v>
          </cell>
        </row>
        <row r="63">
          <cell r="A63" t="str">
            <v>5521</v>
          </cell>
          <cell r="B63" t="str">
            <v>04 - Sueldos y Cargas Sociales</v>
          </cell>
        </row>
        <row r="64">
          <cell r="A64" t="str">
            <v>5521</v>
          </cell>
          <cell r="B64" t="str">
            <v>04 - Sueldos y Cargas Sociales</v>
          </cell>
        </row>
        <row r="65">
          <cell r="A65" t="str">
            <v>5521</v>
          </cell>
          <cell r="B65" t="str">
            <v>04 - Sueldos y Cargas Sociales</v>
          </cell>
        </row>
        <row r="66">
          <cell r="A66" t="str">
            <v>5521</v>
          </cell>
          <cell r="B66" t="str">
            <v>04 - Sueldos y Cargas Sociales</v>
          </cell>
        </row>
        <row r="67">
          <cell r="A67" t="str">
            <v>5521</v>
          </cell>
          <cell r="B67" t="str">
            <v>04 - Sueldos y Cargas Sociales</v>
          </cell>
        </row>
        <row r="68">
          <cell r="A68" t="str">
            <v>5527</v>
          </cell>
          <cell r="B68" t="str">
            <v>04 - Sueldos y Cargas Sociales</v>
          </cell>
        </row>
        <row r="69">
          <cell r="A69" t="str">
            <v>5527</v>
          </cell>
          <cell r="B69" t="str">
            <v>04 - Sueldos y Cargas Sociales</v>
          </cell>
        </row>
        <row r="70">
          <cell r="A70" t="str">
            <v>5527</v>
          </cell>
          <cell r="B70" t="str">
            <v>04 - Sueldos y Cargas Sociales</v>
          </cell>
        </row>
        <row r="71">
          <cell r="A71" t="str">
            <v>5527</v>
          </cell>
          <cell r="B71" t="str">
            <v>04 - Sueldos y Cargas Sociales</v>
          </cell>
        </row>
        <row r="72">
          <cell r="A72" t="str">
            <v>5527</v>
          </cell>
          <cell r="B72" t="str">
            <v>04 - Sueldos y Cargas Sociales</v>
          </cell>
        </row>
        <row r="73">
          <cell r="A73" t="str">
            <v>5527</v>
          </cell>
          <cell r="B73" t="str">
            <v>04 - Sueldos y Cargas Sociales</v>
          </cell>
        </row>
        <row r="74">
          <cell r="A74" t="str">
            <v>5527</v>
          </cell>
          <cell r="B74" t="str">
            <v>04 - Sueldos y Cargas Sociales</v>
          </cell>
        </row>
        <row r="75">
          <cell r="A75" t="str">
            <v>5527</v>
          </cell>
          <cell r="B75" t="str">
            <v>04 - Sueldos y Cargas Sociales</v>
          </cell>
        </row>
        <row r="76">
          <cell r="A76" t="str">
            <v>5527</v>
          </cell>
          <cell r="B76" t="str">
            <v>04 - Sueldos y Cargas Sociales</v>
          </cell>
        </row>
        <row r="77">
          <cell r="A77" t="str">
            <v>5534.02</v>
          </cell>
          <cell r="B77" t="str">
            <v>11 - Otros Gastos</v>
          </cell>
        </row>
        <row r="78">
          <cell r="A78" t="str">
            <v>5534.02</v>
          </cell>
          <cell r="B78" t="str">
            <v>04 - Sueldos y Cargas Sociales</v>
          </cell>
        </row>
        <row r="79">
          <cell r="A79" t="str">
            <v>5534.02</v>
          </cell>
          <cell r="B79" t="str">
            <v>04 - Sueldos y Cargas Sociales</v>
          </cell>
        </row>
        <row r="80">
          <cell r="A80" t="str">
            <v>5534.02</v>
          </cell>
          <cell r="B80" t="str">
            <v>04 - Sueldos y Cargas Sociales</v>
          </cell>
        </row>
        <row r="81">
          <cell r="A81" t="str">
            <v>5534.02</v>
          </cell>
          <cell r="B81" t="str">
            <v>04 - Sueldos y Cargas Sociales</v>
          </cell>
        </row>
        <row r="82">
          <cell r="A82" t="str">
            <v>5535</v>
          </cell>
          <cell r="B82" t="str">
            <v>04 - Sueldos y Cargas Sociales</v>
          </cell>
        </row>
        <row r="83">
          <cell r="A83" t="str">
            <v>5535</v>
          </cell>
          <cell r="B83" t="str">
            <v>04 - Sueldos y Cargas Sociales</v>
          </cell>
        </row>
        <row r="84">
          <cell r="A84" t="str">
            <v>5535</v>
          </cell>
          <cell r="B84" t="str">
            <v>04 - Sueldos y Cargas Sociales</v>
          </cell>
        </row>
        <row r="85">
          <cell r="A85" t="str">
            <v>5535</v>
          </cell>
          <cell r="B85" t="str">
            <v>04 - Sueldos y Cargas Sociales</v>
          </cell>
        </row>
        <row r="86">
          <cell r="A86" t="str">
            <v>5535</v>
          </cell>
          <cell r="B86" t="str">
            <v>04 - Sueldos y Cargas Sociales</v>
          </cell>
        </row>
        <row r="87">
          <cell r="A87" t="str">
            <v>5536</v>
          </cell>
          <cell r="B87" t="str">
            <v>04 - Sueldos y Cargas Sociales</v>
          </cell>
        </row>
        <row r="88">
          <cell r="A88" t="str">
            <v>5537</v>
          </cell>
          <cell r="B88" t="str">
            <v>04 - Sueldos y Cargas Sociales</v>
          </cell>
        </row>
        <row r="89">
          <cell r="A89" t="str">
            <v>5537</v>
          </cell>
          <cell r="B89" t="str">
            <v>04 - Sueldos y Cargas Sociales</v>
          </cell>
        </row>
        <row r="90">
          <cell r="A90" t="str">
            <v>5537</v>
          </cell>
          <cell r="B90" t="str">
            <v>04 - Sueldos y Cargas Sociales</v>
          </cell>
        </row>
        <row r="91">
          <cell r="A91" t="str">
            <v>5537</v>
          </cell>
          <cell r="B91" t="str">
            <v>04 - Sueldos y Cargas Sociales</v>
          </cell>
        </row>
        <row r="92">
          <cell r="A92" t="str">
            <v>5537</v>
          </cell>
          <cell r="B92" t="str">
            <v>04 - Sueldos y Cargas Sociales</v>
          </cell>
        </row>
        <row r="93">
          <cell r="A93" t="str">
            <v>5537</v>
          </cell>
          <cell r="B93" t="str">
            <v>04 - Sueldos y Cargas Sociales</v>
          </cell>
        </row>
        <row r="94">
          <cell r="A94" t="str">
            <v>5537</v>
          </cell>
          <cell r="B94" t="str">
            <v>04 - Sueldos y Cargas Sociales</v>
          </cell>
        </row>
        <row r="95">
          <cell r="A95" t="str">
            <v>5537</v>
          </cell>
          <cell r="B95" t="str">
            <v>04 - Sueldos y Cargas Sociales</v>
          </cell>
        </row>
        <row r="96">
          <cell r="A96" t="str">
            <v>5537</v>
          </cell>
          <cell r="B96" t="str">
            <v>04 - Sueldos y Cargas Sociales</v>
          </cell>
        </row>
        <row r="97">
          <cell r="A97" t="str">
            <v>5537</v>
          </cell>
          <cell r="B97" t="str">
            <v>04 - Sueldos y Cargas Sociales</v>
          </cell>
        </row>
        <row r="98">
          <cell r="A98" t="str">
            <v>5538</v>
          </cell>
          <cell r="B98" t="str">
            <v>04 - Sueldos y Cargas Sociales</v>
          </cell>
        </row>
        <row r="99">
          <cell r="A99" t="str">
            <v>5539</v>
          </cell>
          <cell r="B99" t="str">
            <v>04 - Sueldos y Cargas Sociales</v>
          </cell>
        </row>
        <row r="100">
          <cell r="A100" t="str">
            <v>5539</v>
          </cell>
          <cell r="B100" t="str">
            <v>04 - Sueldos y Cargas Sociales</v>
          </cell>
        </row>
        <row r="101">
          <cell r="A101" t="str">
            <v>5539</v>
          </cell>
          <cell r="B101" t="str">
            <v>04 - Sueldos y Cargas Sociales</v>
          </cell>
        </row>
        <row r="102">
          <cell r="A102" t="str">
            <v>5539</v>
          </cell>
          <cell r="B102" t="str">
            <v>04 - Sueldos y Cargas Sociales</v>
          </cell>
        </row>
        <row r="103">
          <cell r="A103" t="str">
            <v>5539</v>
          </cell>
          <cell r="B103" t="str">
            <v>04 - Sueldos y Cargas Sociales</v>
          </cell>
        </row>
        <row r="104">
          <cell r="A104" t="str">
            <v>5539</v>
          </cell>
          <cell r="B104" t="str">
            <v>04 - Sueldos y Cargas Sociales</v>
          </cell>
        </row>
        <row r="105">
          <cell r="A105" t="str">
            <v>5539</v>
          </cell>
          <cell r="B105" t="str">
            <v>04 - Sueldos y Cargas Sociales</v>
          </cell>
        </row>
        <row r="106">
          <cell r="A106" t="str">
            <v>5539</v>
          </cell>
          <cell r="B106" t="str">
            <v>04 - Sueldos y Cargas Sociales</v>
          </cell>
        </row>
        <row r="107">
          <cell r="A107" t="str">
            <v>5540</v>
          </cell>
          <cell r="B107" t="str">
            <v>04 - Sueldos y Cargas Sociales</v>
          </cell>
        </row>
        <row r="108">
          <cell r="A108" t="str">
            <v>5540</v>
          </cell>
          <cell r="B108" t="str">
            <v>04 - Sueldos y Cargas Sociales</v>
          </cell>
        </row>
        <row r="109">
          <cell r="A109" t="str">
            <v>5540</v>
          </cell>
          <cell r="B109" t="str">
            <v>04 - Sueldos y Cargas Sociales</v>
          </cell>
        </row>
        <row r="110">
          <cell r="A110" t="str">
            <v>5540</v>
          </cell>
          <cell r="B110" t="str">
            <v>04 - Sueldos y Cargas Sociales</v>
          </cell>
        </row>
        <row r="111">
          <cell r="A111" t="str">
            <v>5540</v>
          </cell>
          <cell r="B111" t="str">
            <v>04 - Sueldos y Cargas Sociales</v>
          </cell>
        </row>
        <row r="112">
          <cell r="A112" t="str">
            <v>5540</v>
          </cell>
          <cell r="B112" t="str">
            <v>04 - Sueldos y Cargas Sociales</v>
          </cell>
        </row>
        <row r="113">
          <cell r="A113" t="str">
            <v>5540</v>
          </cell>
          <cell r="B113" t="str">
            <v>04 - Sueldos y Cargas Sociales</v>
          </cell>
        </row>
        <row r="114">
          <cell r="A114" t="str">
            <v>5540</v>
          </cell>
          <cell r="B114" t="str">
            <v>04 - Sueldos y Cargas Sociales</v>
          </cell>
        </row>
        <row r="115">
          <cell r="A115" t="str">
            <v>5541</v>
          </cell>
          <cell r="B115" t="str">
            <v>11 - Otros Gastos</v>
          </cell>
        </row>
        <row r="116">
          <cell r="A116" t="str">
            <v>5542</v>
          </cell>
          <cell r="B116" t="str">
            <v>11 - Otros Gastos</v>
          </cell>
        </row>
        <row r="117">
          <cell r="A117" t="str">
            <v>5542</v>
          </cell>
          <cell r="B117" t="str">
            <v>11 - Otros Gastos</v>
          </cell>
        </row>
        <row r="118">
          <cell r="A118" t="str">
            <v>5542</v>
          </cell>
          <cell r="B118" t="str">
            <v>04 - Sueldos y Cargas Sociales</v>
          </cell>
        </row>
        <row r="119">
          <cell r="A119" t="str">
            <v>5542</v>
          </cell>
          <cell r="B119" t="str">
            <v>04 - Sueldos y Cargas Sociales</v>
          </cell>
        </row>
        <row r="120">
          <cell r="A120" t="str">
            <v>5542</v>
          </cell>
          <cell r="B120" t="str">
            <v>04 - Sueldos y Cargas Sociales</v>
          </cell>
        </row>
        <row r="121">
          <cell r="A121" t="str">
            <v>5542</v>
          </cell>
          <cell r="B121" t="str">
            <v>11 - Otros Gastos</v>
          </cell>
        </row>
        <row r="122">
          <cell r="A122" t="str">
            <v>5542</v>
          </cell>
          <cell r="B122" t="str">
            <v>11 - Otros Gastos</v>
          </cell>
        </row>
        <row r="123">
          <cell r="A123" t="str">
            <v>5542</v>
          </cell>
          <cell r="B123" t="str">
            <v>04 - Sueldos y Cargas Sociales</v>
          </cell>
        </row>
        <row r="124">
          <cell r="A124" t="str">
            <v>5542</v>
          </cell>
          <cell r="B124" t="str">
            <v>04 - Sueldos y Cargas Sociales</v>
          </cell>
        </row>
        <row r="125">
          <cell r="A125" t="str">
            <v>5542</v>
          </cell>
          <cell r="B125" t="str">
            <v>04 - Sueldos y Cargas Sociales</v>
          </cell>
        </row>
        <row r="126">
          <cell r="A126" t="str">
            <v>5542</v>
          </cell>
          <cell r="B126" t="str">
            <v>11 - Otros Gastos</v>
          </cell>
        </row>
        <row r="127">
          <cell r="A127" t="str">
            <v>5582</v>
          </cell>
          <cell r="B127" t="str">
            <v>11 - Otros Gastos</v>
          </cell>
        </row>
        <row r="128">
          <cell r="A128" t="str">
            <v>5583</v>
          </cell>
          <cell r="B128" t="str">
            <v>11 - Otros Gastos</v>
          </cell>
        </row>
        <row r="129">
          <cell r="A129" t="str">
            <v>5586</v>
          </cell>
          <cell r="B129" t="str">
            <v>11 - Otros Gastos</v>
          </cell>
        </row>
        <row r="130">
          <cell r="A130" t="str">
            <v>5587</v>
          </cell>
          <cell r="B130" t="str">
            <v>11 - Otros Gastos</v>
          </cell>
        </row>
        <row r="131">
          <cell r="A131" t="str">
            <v>5803</v>
          </cell>
          <cell r="B131" t="str">
            <v>11 - Otros Gastos</v>
          </cell>
        </row>
        <row r="132">
          <cell r="A132" t="str">
            <v>5803</v>
          </cell>
          <cell r="B132" t="str">
            <v>11 - Otros Gastos</v>
          </cell>
        </row>
        <row r="133">
          <cell r="A133" t="str">
            <v>5803</v>
          </cell>
          <cell r="B133" t="str">
            <v>11 - Otros Gastos</v>
          </cell>
        </row>
        <row r="134">
          <cell r="A134" t="str">
            <v>5803</v>
          </cell>
          <cell r="B134" t="str">
            <v>11 - Otros Gastos</v>
          </cell>
        </row>
        <row r="135">
          <cell r="A135" t="str">
            <v>5803</v>
          </cell>
          <cell r="B135" t="str">
            <v>11 - Otros Gastos</v>
          </cell>
        </row>
        <row r="136">
          <cell r="A136" t="str">
            <v>5804</v>
          </cell>
          <cell r="B136" t="str">
            <v>11 - Otros Gastos</v>
          </cell>
        </row>
        <row r="137">
          <cell r="A137" t="str">
            <v>5854</v>
          </cell>
          <cell r="B137" t="str">
            <v>08 - Pulling y Mediciones</v>
          </cell>
        </row>
        <row r="138">
          <cell r="A138" t="str">
            <v>5854</v>
          </cell>
          <cell r="B138" t="str">
            <v>08 - Pulling y Mediciones</v>
          </cell>
        </row>
        <row r="139">
          <cell r="A139" t="str">
            <v>5854</v>
          </cell>
          <cell r="B139" t="str">
            <v>08 - Pulling y Mediciones</v>
          </cell>
        </row>
        <row r="140">
          <cell r="A140" t="str">
            <v>5855</v>
          </cell>
          <cell r="B140" t="str">
            <v>08 - Pulling y Mediciones</v>
          </cell>
        </row>
        <row r="141">
          <cell r="A141" t="str">
            <v>5855</v>
          </cell>
          <cell r="B141" t="str">
            <v>08 - Pulling y Mediciones</v>
          </cell>
        </row>
        <row r="142">
          <cell r="A142" t="str">
            <v>5857</v>
          </cell>
          <cell r="B142" t="str">
            <v>08 - Pulling y Mediciones</v>
          </cell>
        </row>
        <row r="143">
          <cell r="A143" t="str">
            <v>5857</v>
          </cell>
          <cell r="B143" t="str">
            <v>08 - Pulling y Mediciones</v>
          </cell>
        </row>
        <row r="144">
          <cell r="A144" t="str">
            <v>5857</v>
          </cell>
          <cell r="B144" t="str">
            <v>08 - Pulling y Mediciones</v>
          </cell>
        </row>
        <row r="145">
          <cell r="A145" t="str">
            <v>5857.001</v>
          </cell>
          <cell r="B145" t="str">
            <v>08 - Pulling y Mediciones</v>
          </cell>
        </row>
        <row r="146">
          <cell r="A146" t="str">
            <v>5858</v>
          </cell>
          <cell r="B146" t="str">
            <v>08 - Pulling y Mediciones</v>
          </cell>
        </row>
        <row r="147">
          <cell r="A147" t="str">
            <v>5858</v>
          </cell>
          <cell r="B147" t="str">
            <v>08 - Pulling y Mediciones</v>
          </cell>
        </row>
        <row r="148">
          <cell r="A148" t="str">
            <v>5858</v>
          </cell>
          <cell r="B148" t="str">
            <v>08 - Pulling y Mediciones</v>
          </cell>
        </row>
        <row r="149">
          <cell r="A149" t="str">
            <v>5858</v>
          </cell>
          <cell r="B149" t="str">
            <v>08 - Pulling y Mediciones</v>
          </cell>
        </row>
        <row r="150">
          <cell r="A150" t="str">
            <v>5858</v>
          </cell>
          <cell r="B150" t="str">
            <v>08 - Pulling y Mediciones</v>
          </cell>
        </row>
        <row r="151">
          <cell r="A151" t="str">
            <v>5858.001</v>
          </cell>
          <cell r="B151" t="str">
            <v>08 - Pulling y Mediciones</v>
          </cell>
        </row>
        <row r="152">
          <cell r="A152" t="str">
            <v>5858.001</v>
          </cell>
          <cell r="B152" t="str">
            <v>08 - Pulling y Mediciones</v>
          </cell>
        </row>
        <row r="153">
          <cell r="A153" t="str">
            <v>5858.001</v>
          </cell>
          <cell r="B153" t="str">
            <v>08 - Pulling y Mediciones</v>
          </cell>
        </row>
        <row r="154">
          <cell r="A154" t="str">
            <v>5859</v>
          </cell>
          <cell r="B154" t="str">
            <v>08 - Pulling y Mediciones</v>
          </cell>
        </row>
        <row r="155">
          <cell r="A155" t="str">
            <v>5859</v>
          </cell>
          <cell r="B155" t="str">
            <v>08 - Pulling y Mediciones</v>
          </cell>
        </row>
        <row r="156">
          <cell r="A156" t="str">
            <v>5859</v>
          </cell>
          <cell r="B156" t="str">
            <v>08 - Pulling y Mediciones</v>
          </cell>
        </row>
        <row r="157">
          <cell r="A157" t="str">
            <v>5859</v>
          </cell>
          <cell r="B157" t="str">
            <v>08 - Pulling y Mediciones</v>
          </cell>
        </row>
        <row r="158">
          <cell r="A158" t="str">
            <v>5859.001</v>
          </cell>
          <cell r="B158" t="str">
            <v>08 - Pulling y Mediciones</v>
          </cell>
        </row>
        <row r="159">
          <cell r="A159" t="str">
            <v>5859.001</v>
          </cell>
          <cell r="B159" t="str">
            <v>08 - Pulling y Mediciones</v>
          </cell>
        </row>
        <row r="160">
          <cell r="A160" t="str">
            <v>5859.001</v>
          </cell>
          <cell r="B160" t="str">
            <v>08 - Pulling y Mediciones</v>
          </cell>
        </row>
        <row r="161">
          <cell r="A161" t="str">
            <v>5860</v>
          </cell>
          <cell r="B161" t="str">
            <v>08 - Pulling y Mediciones</v>
          </cell>
        </row>
        <row r="162">
          <cell r="A162" t="str">
            <v>5860</v>
          </cell>
          <cell r="B162" t="str">
            <v>08 - Pulling y Mediciones</v>
          </cell>
        </row>
        <row r="163">
          <cell r="A163" t="str">
            <v>5860</v>
          </cell>
          <cell r="B163" t="str">
            <v>08 - Pulling y Mediciones</v>
          </cell>
        </row>
        <row r="164">
          <cell r="A164" t="str">
            <v>5860</v>
          </cell>
          <cell r="B164" t="str">
            <v>08 - Pulling y Mediciones</v>
          </cell>
        </row>
        <row r="165">
          <cell r="A165" t="str">
            <v>5860</v>
          </cell>
          <cell r="B165" t="str">
            <v>08 - Pulling y Mediciones</v>
          </cell>
        </row>
        <row r="166">
          <cell r="A166" t="str">
            <v>5861</v>
          </cell>
          <cell r="B166" t="str">
            <v>08 - Pulling y Mediciones</v>
          </cell>
        </row>
        <row r="167">
          <cell r="A167" t="str">
            <v>5861.001</v>
          </cell>
          <cell r="B167" t="str">
            <v>08 - Pulling y Mediciones</v>
          </cell>
        </row>
        <row r="168">
          <cell r="A168" t="str">
            <v>5862</v>
          </cell>
          <cell r="B168" t="str">
            <v>08 - Pulling y Mediciones</v>
          </cell>
        </row>
        <row r="169">
          <cell r="A169" t="str">
            <v>5862</v>
          </cell>
          <cell r="B169" t="str">
            <v>08 - Pulling y Mediciones</v>
          </cell>
        </row>
        <row r="170">
          <cell r="A170" t="str">
            <v>5862</v>
          </cell>
          <cell r="B170" t="str">
            <v>08 - Pulling y Mediciones</v>
          </cell>
        </row>
        <row r="171">
          <cell r="A171" t="str">
            <v>5862</v>
          </cell>
          <cell r="B171" t="str">
            <v>08 - Pulling y Mediciones</v>
          </cell>
        </row>
        <row r="172">
          <cell r="A172" t="str">
            <v>5862.001</v>
          </cell>
          <cell r="B172" t="str">
            <v>08 - Pulling y Mediciones</v>
          </cell>
        </row>
        <row r="173">
          <cell r="A173" t="str">
            <v>5862.001</v>
          </cell>
          <cell r="B173" t="str">
            <v>08 - Pulling y Mediciones</v>
          </cell>
        </row>
        <row r="174">
          <cell r="A174" t="str">
            <v>5864</v>
          </cell>
          <cell r="B174" t="str">
            <v>07 - Otros Materiales</v>
          </cell>
        </row>
        <row r="175">
          <cell r="A175" t="str">
            <v>5864</v>
          </cell>
          <cell r="B175" t="str">
            <v>07 - Otros Materiales</v>
          </cell>
        </row>
        <row r="176">
          <cell r="A176" t="str">
            <v>5864</v>
          </cell>
          <cell r="B176" t="str">
            <v>07 - Otros Materiales</v>
          </cell>
        </row>
        <row r="177">
          <cell r="A177" t="str">
            <v>5865</v>
          </cell>
          <cell r="B177" t="str">
            <v>07 - Otros Materiales</v>
          </cell>
        </row>
        <row r="178">
          <cell r="A178" t="str">
            <v>5865</v>
          </cell>
          <cell r="B178" t="str">
            <v>07 - Otros Materiales</v>
          </cell>
        </row>
        <row r="179">
          <cell r="A179" t="str">
            <v>5866</v>
          </cell>
          <cell r="B179" t="str">
            <v>08 - Pulling y Mediciones</v>
          </cell>
        </row>
        <row r="180">
          <cell r="A180" t="str">
            <v>5866</v>
          </cell>
          <cell r="B180" t="str">
            <v>08 - Pulling y Mediciones</v>
          </cell>
        </row>
        <row r="181">
          <cell r="A181" t="str">
            <v>5866</v>
          </cell>
          <cell r="B181" t="str">
            <v>08 - Pulling y Mediciones</v>
          </cell>
        </row>
        <row r="182">
          <cell r="A182" t="str">
            <v>5866</v>
          </cell>
          <cell r="B182" t="str">
            <v>08 - Pulling y Mediciones</v>
          </cell>
        </row>
        <row r="183">
          <cell r="A183" t="str">
            <v>5867</v>
          </cell>
          <cell r="B183" t="str">
            <v>08 - Pulling y Mediciones</v>
          </cell>
        </row>
        <row r="184">
          <cell r="A184" t="str">
            <v>5867</v>
          </cell>
          <cell r="B184" t="str">
            <v>08 - Pulling y Mediciones</v>
          </cell>
        </row>
        <row r="185">
          <cell r="A185" t="str">
            <v>5867</v>
          </cell>
          <cell r="B185" t="str">
            <v>08 - Pulling y Mediciones</v>
          </cell>
        </row>
        <row r="186">
          <cell r="A186" t="str">
            <v>5869</v>
          </cell>
          <cell r="B186" t="str">
            <v>08 - Pulling y Mediciones</v>
          </cell>
        </row>
        <row r="187">
          <cell r="A187" t="str">
            <v>5869</v>
          </cell>
          <cell r="B187" t="str">
            <v>08 - Pulling y Mediciones</v>
          </cell>
        </row>
        <row r="188">
          <cell r="A188" t="str">
            <v>5869</v>
          </cell>
          <cell r="B188" t="str">
            <v>08 - Pulling y Mediciones</v>
          </cell>
        </row>
        <row r="189">
          <cell r="A189" t="str">
            <v>5869</v>
          </cell>
          <cell r="B189" t="str">
            <v>08 - Pulling y Mediciones</v>
          </cell>
        </row>
        <row r="190">
          <cell r="A190" t="str">
            <v>5873</v>
          </cell>
          <cell r="B190" t="str">
            <v>07 - Otros Materiales</v>
          </cell>
        </row>
        <row r="191">
          <cell r="A191" t="str">
            <v>5873</v>
          </cell>
          <cell r="B191" t="str">
            <v>07 - Otros Materiales</v>
          </cell>
        </row>
        <row r="192">
          <cell r="A192" t="str">
            <v>5873.001</v>
          </cell>
          <cell r="B192" t="str">
            <v>07 - Otros Materiales</v>
          </cell>
        </row>
        <row r="193">
          <cell r="A193" t="str">
            <v>5874</v>
          </cell>
          <cell r="B193" t="str">
            <v>07 - Otros Materiales</v>
          </cell>
        </row>
        <row r="194">
          <cell r="A194" t="str">
            <v>5874</v>
          </cell>
          <cell r="B194" t="str">
            <v>07 - Otros Materiales</v>
          </cell>
        </row>
        <row r="195">
          <cell r="A195" t="str">
            <v>5874.001</v>
          </cell>
          <cell r="B195" t="str">
            <v>07 - Otros Materiales</v>
          </cell>
        </row>
        <row r="196">
          <cell r="A196" t="str">
            <v>5876</v>
          </cell>
          <cell r="B196" t="str">
            <v>07 - Otros Materiales</v>
          </cell>
        </row>
        <row r="197">
          <cell r="A197" t="str">
            <v>5876</v>
          </cell>
          <cell r="B197" t="str">
            <v>07 - Otros Materiales</v>
          </cell>
        </row>
        <row r="198">
          <cell r="A198" t="str">
            <v>5876.001</v>
          </cell>
          <cell r="B198" t="str">
            <v>07 - Otros Materiales</v>
          </cell>
        </row>
        <row r="199">
          <cell r="A199" t="str">
            <v>5876.001</v>
          </cell>
          <cell r="B199" t="str">
            <v>07 - Otros Materiales</v>
          </cell>
        </row>
        <row r="200">
          <cell r="A200" t="str">
            <v>6004</v>
          </cell>
          <cell r="B200" t="str">
            <v>02 - Contratistas</v>
          </cell>
        </row>
        <row r="201">
          <cell r="A201" t="str">
            <v>6004</v>
          </cell>
          <cell r="B201" t="str">
            <v>02 - Contratistas</v>
          </cell>
        </row>
        <row r="202">
          <cell r="A202" t="str">
            <v>6063</v>
          </cell>
          <cell r="B202" t="str">
            <v>07 - Otros Materiales</v>
          </cell>
        </row>
        <row r="203">
          <cell r="A203" t="str">
            <v>6065</v>
          </cell>
          <cell r="B203" t="str">
            <v>01 - Consumo de Energía/Gas</v>
          </cell>
        </row>
        <row r="204">
          <cell r="A204" t="str">
            <v>6065</v>
          </cell>
          <cell r="B204" t="str">
            <v>01 - Consumo de Energía/Gas</v>
          </cell>
        </row>
        <row r="205">
          <cell r="A205" t="str">
            <v>6065</v>
          </cell>
          <cell r="B205" t="str">
            <v>01 - Consumo de Energía/Gas</v>
          </cell>
        </row>
        <row r="206">
          <cell r="A206" t="str">
            <v>6065</v>
          </cell>
          <cell r="B206" t="str">
            <v>01 - Consumo de Energía/Gas</v>
          </cell>
        </row>
        <row r="207">
          <cell r="A207" t="str">
            <v>6065</v>
          </cell>
          <cell r="B207" t="str">
            <v>01 - Consumo de Energía/Gas</v>
          </cell>
        </row>
        <row r="208">
          <cell r="A208" t="str">
            <v>6065</v>
          </cell>
          <cell r="B208" t="str">
            <v>01 - Consumo de Energía/Gas</v>
          </cell>
        </row>
        <row r="209">
          <cell r="A209" t="str">
            <v>6065</v>
          </cell>
          <cell r="B209" t="str">
            <v>01 - Consumo de Energía/Gas</v>
          </cell>
        </row>
        <row r="210">
          <cell r="A210" t="str">
            <v>6065</v>
          </cell>
          <cell r="B210" t="str">
            <v>01 - Consumo de Energía/Gas</v>
          </cell>
        </row>
        <row r="211">
          <cell r="A211" t="str">
            <v>6065</v>
          </cell>
          <cell r="B211" t="str">
            <v>01 - Consumo de Energía/Gas</v>
          </cell>
        </row>
        <row r="212">
          <cell r="A212" t="str">
            <v>6065</v>
          </cell>
          <cell r="B212" t="str">
            <v>01 - Consumo de Energía/Gas</v>
          </cell>
        </row>
        <row r="213">
          <cell r="A213" t="str">
            <v>6065</v>
          </cell>
          <cell r="B213" t="str">
            <v>01 - Consumo de Energía/Gas</v>
          </cell>
        </row>
        <row r="214">
          <cell r="A214" t="str">
            <v>6065</v>
          </cell>
          <cell r="B214" t="str">
            <v>01 - Consumo de Energía/Gas</v>
          </cell>
        </row>
        <row r="215">
          <cell r="A215" t="str">
            <v>6065</v>
          </cell>
          <cell r="B215" t="str">
            <v>01 - Consumo de Energía/Gas</v>
          </cell>
        </row>
        <row r="216">
          <cell r="A216" t="str">
            <v>6065</v>
          </cell>
          <cell r="B216" t="str">
            <v>01 - Consumo de Energía/Gas</v>
          </cell>
        </row>
        <row r="217">
          <cell r="A217" t="str">
            <v>6066</v>
          </cell>
          <cell r="B217" t="str">
            <v>01 - Consumo de Energía/Gas</v>
          </cell>
        </row>
        <row r="218">
          <cell r="A218" t="str">
            <v>6066</v>
          </cell>
          <cell r="B218" t="str">
            <v>01 - Consumo de Energía/Gas</v>
          </cell>
        </row>
        <row r="219">
          <cell r="A219" t="str">
            <v>6066</v>
          </cell>
          <cell r="B219" t="str">
            <v>01 - Consumo de Energía/Gas</v>
          </cell>
        </row>
        <row r="220">
          <cell r="A220" t="str">
            <v>6066</v>
          </cell>
          <cell r="B220" t="str">
            <v>01 - Consumo de Energía/Gas</v>
          </cell>
        </row>
        <row r="221">
          <cell r="A221" t="str">
            <v>6068</v>
          </cell>
          <cell r="B221" t="str">
            <v>07 - Otros Materiales</v>
          </cell>
        </row>
        <row r="222">
          <cell r="A222" t="str">
            <v>6070</v>
          </cell>
          <cell r="B222" t="str">
            <v>07 - Otros Materiales</v>
          </cell>
        </row>
        <row r="223">
          <cell r="A223" t="str">
            <v>6070</v>
          </cell>
          <cell r="B223" t="str">
            <v>07 - Otros Materiales</v>
          </cell>
        </row>
        <row r="224">
          <cell r="A224" t="str">
            <v>6070</v>
          </cell>
          <cell r="B224" t="str">
            <v>07 - Otros Materiales</v>
          </cell>
        </row>
        <row r="225">
          <cell r="A225" t="str">
            <v>6122</v>
          </cell>
          <cell r="B225" t="str">
            <v>07 - Otros Materiales</v>
          </cell>
        </row>
        <row r="226">
          <cell r="A226" t="str">
            <v>6122</v>
          </cell>
          <cell r="B226" t="str">
            <v>07 - Otros Materiales</v>
          </cell>
        </row>
        <row r="227">
          <cell r="A227" t="str">
            <v>6122</v>
          </cell>
          <cell r="B227" t="str">
            <v>07 - Otros Materiales</v>
          </cell>
        </row>
        <row r="228">
          <cell r="A228" t="str">
            <v>6122</v>
          </cell>
          <cell r="B228" t="str">
            <v>07 - Otros Materiales</v>
          </cell>
        </row>
        <row r="229">
          <cell r="A229" t="str">
            <v>6122</v>
          </cell>
          <cell r="B229" t="str">
            <v>07 - Otros Materiales</v>
          </cell>
        </row>
        <row r="230">
          <cell r="A230" t="str">
            <v>6124</v>
          </cell>
          <cell r="B230" t="str">
            <v>07 - Otros Materiales</v>
          </cell>
        </row>
        <row r="231">
          <cell r="A231" t="str">
            <v>6124</v>
          </cell>
          <cell r="B231" t="str">
            <v>07 - Otros Materiales</v>
          </cell>
        </row>
        <row r="232">
          <cell r="A232" t="str">
            <v>6124</v>
          </cell>
          <cell r="B232" t="str">
            <v>07 - Otros Materiales</v>
          </cell>
        </row>
        <row r="233">
          <cell r="A233" t="str">
            <v>6125</v>
          </cell>
          <cell r="B233" t="str">
            <v>07 - Otros Materiales</v>
          </cell>
        </row>
        <row r="234">
          <cell r="A234" t="str">
            <v>6125</v>
          </cell>
          <cell r="B234" t="str">
            <v>07 - Otros Materiales</v>
          </cell>
        </row>
        <row r="235">
          <cell r="A235" t="str">
            <v>6126</v>
          </cell>
          <cell r="B235" t="str">
            <v>07 - Otros Materiales</v>
          </cell>
        </row>
        <row r="236">
          <cell r="A236" t="str">
            <v>6126</v>
          </cell>
          <cell r="B236" t="str">
            <v>07 - Otros Materiales</v>
          </cell>
        </row>
        <row r="237">
          <cell r="A237" t="str">
            <v>6127</v>
          </cell>
          <cell r="B237" t="str">
            <v>07 - Otros Materiales</v>
          </cell>
        </row>
        <row r="238">
          <cell r="A238" t="str">
            <v>6128</v>
          </cell>
          <cell r="B238" t="str">
            <v>07 - Otros Materiales</v>
          </cell>
        </row>
        <row r="239">
          <cell r="A239" t="str">
            <v>6128</v>
          </cell>
          <cell r="B239" t="str">
            <v>07 - Otros Materiales</v>
          </cell>
        </row>
        <row r="240">
          <cell r="A240" t="str">
            <v>6129</v>
          </cell>
          <cell r="B240" t="str">
            <v>07 - Otros Materiales</v>
          </cell>
        </row>
        <row r="241">
          <cell r="A241" t="str">
            <v>6129</v>
          </cell>
          <cell r="B241" t="str">
            <v>07 - Otros Materiales</v>
          </cell>
        </row>
        <row r="242">
          <cell r="A242" t="str">
            <v>6129</v>
          </cell>
          <cell r="B242" t="str">
            <v>07 - Otros Materiales</v>
          </cell>
        </row>
        <row r="243">
          <cell r="A243" t="str">
            <v>6129</v>
          </cell>
          <cell r="B243" t="str">
            <v>07 - Otros Materiales</v>
          </cell>
        </row>
        <row r="244">
          <cell r="A244" t="str">
            <v>6129</v>
          </cell>
          <cell r="B244" t="str">
            <v>07 - Otros Materiales</v>
          </cell>
        </row>
        <row r="245">
          <cell r="A245" t="str">
            <v>6129</v>
          </cell>
          <cell r="B245" t="str">
            <v>07 - Otros Materiales</v>
          </cell>
        </row>
        <row r="246">
          <cell r="A246" t="str">
            <v>6129</v>
          </cell>
          <cell r="B246" t="str">
            <v>07 - Otros Materiales</v>
          </cell>
        </row>
        <row r="247">
          <cell r="A247" t="str">
            <v>6129</v>
          </cell>
          <cell r="B247" t="str">
            <v>07 - Otros Materiales</v>
          </cell>
        </row>
        <row r="248">
          <cell r="A248" t="str">
            <v>6129</v>
          </cell>
          <cell r="B248" t="str">
            <v>07 - Otros Materiales</v>
          </cell>
        </row>
        <row r="249">
          <cell r="A249" t="str">
            <v>6129</v>
          </cell>
          <cell r="B249" t="str">
            <v>07 - Otros Materiales</v>
          </cell>
        </row>
        <row r="250">
          <cell r="A250" t="str">
            <v>6130</v>
          </cell>
          <cell r="B250" t="str">
            <v>07 - Otros Materiales</v>
          </cell>
        </row>
        <row r="251">
          <cell r="A251" t="str">
            <v>6130</v>
          </cell>
          <cell r="B251" t="str">
            <v>07 - Otros Materiales</v>
          </cell>
        </row>
        <row r="252">
          <cell r="A252" t="str">
            <v>6130</v>
          </cell>
          <cell r="B252" t="str">
            <v>07 - Otros Materiales</v>
          </cell>
        </row>
        <row r="253">
          <cell r="A253" t="str">
            <v>6130</v>
          </cell>
          <cell r="B253" t="str">
            <v>07 - Otros Materiales</v>
          </cell>
        </row>
        <row r="254">
          <cell r="A254" t="str">
            <v>6130</v>
          </cell>
          <cell r="B254" t="str">
            <v>07 - Otros Materiales</v>
          </cell>
        </row>
        <row r="255">
          <cell r="A255" t="str">
            <v>6130</v>
          </cell>
          <cell r="B255" t="str">
            <v>07 - Otros Materiales</v>
          </cell>
        </row>
        <row r="256">
          <cell r="A256" t="str">
            <v>6130</v>
          </cell>
          <cell r="B256" t="str">
            <v>07 - Otros Materiales</v>
          </cell>
        </row>
        <row r="257">
          <cell r="A257" t="str">
            <v>6130</v>
          </cell>
          <cell r="B257" t="str">
            <v>07 - Otros Materiales</v>
          </cell>
        </row>
        <row r="258">
          <cell r="A258" t="str">
            <v>6131</v>
          </cell>
          <cell r="B258" t="str">
            <v>07 - Otros Materiales</v>
          </cell>
        </row>
        <row r="259">
          <cell r="A259" t="str">
            <v>6131</v>
          </cell>
          <cell r="B259" t="str">
            <v>07 - Otros Materiales</v>
          </cell>
        </row>
        <row r="260">
          <cell r="A260" t="str">
            <v>6131.001</v>
          </cell>
          <cell r="B260" t="str">
            <v>07 - Otros Materiales</v>
          </cell>
        </row>
        <row r="261">
          <cell r="A261" t="str">
            <v>6131.001</v>
          </cell>
          <cell r="B261" t="str">
            <v>07 - Otros Materiales</v>
          </cell>
        </row>
        <row r="262">
          <cell r="A262" t="str">
            <v>6131.001</v>
          </cell>
          <cell r="B262" t="str">
            <v>07 - Otros Materiales</v>
          </cell>
        </row>
        <row r="263">
          <cell r="A263" t="str">
            <v>6131.001</v>
          </cell>
          <cell r="B263" t="str">
            <v>07 - Otros Materiales</v>
          </cell>
        </row>
        <row r="264">
          <cell r="A264" t="str">
            <v>6132</v>
          </cell>
          <cell r="B264" t="str">
            <v>07 - Otros Materiales</v>
          </cell>
        </row>
        <row r="265">
          <cell r="A265" t="str">
            <v>6132</v>
          </cell>
          <cell r="B265" t="str">
            <v>07 - Otros Materiales</v>
          </cell>
        </row>
        <row r="266">
          <cell r="A266" t="str">
            <v>6132</v>
          </cell>
          <cell r="B266" t="str">
            <v>07 - Otros Materiales</v>
          </cell>
        </row>
        <row r="267">
          <cell r="A267" t="str">
            <v>6133</v>
          </cell>
          <cell r="B267" t="str">
            <v>07 - Otros Materiales</v>
          </cell>
        </row>
        <row r="268">
          <cell r="A268" t="str">
            <v>6133</v>
          </cell>
          <cell r="B268" t="str">
            <v>07 - Otros Materiales</v>
          </cell>
        </row>
        <row r="269">
          <cell r="A269" t="str">
            <v>6133</v>
          </cell>
          <cell r="B269" t="str">
            <v>07 - Otros Materiales</v>
          </cell>
        </row>
        <row r="270">
          <cell r="A270" t="str">
            <v>6133.001</v>
          </cell>
          <cell r="B270" t="str">
            <v>07 - Otros Materiales</v>
          </cell>
        </row>
        <row r="271">
          <cell r="A271" t="str">
            <v>6135</v>
          </cell>
          <cell r="B271" t="str">
            <v>07 - Otros Materiales</v>
          </cell>
        </row>
        <row r="272">
          <cell r="A272" t="str">
            <v>6135</v>
          </cell>
          <cell r="B272" t="str">
            <v>07 - Otros Materiales</v>
          </cell>
        </row>
        <row r="273">
          <cell r="A273" t="str">
            <v>6135</v>
          </cell>
          <cell r="B273" t="str">
            <v>07 - Otros Materiales</v>
          </cell>
        </row>
        <row r="274">
          <cell r="A274" t="str">
            <v>6135</v>
          </cell>
          <cell r="B274" t="str">
            <v>07 - Otros Materiales</v>
          </cell>
        </row>
        <row r="275">
          <cell r="A275" t="str">
            <v>6135</v>
          </cell>
          <cell r="B275" t="str">
            <v>07 - Otros Materiales</v>
          </cell>
        </row>
        <row r="276">
          <cell r="A276" t="str">
            <v>6135.001</v>
          </cell>
          <cell r="B276" t="str">
            <v>07 - Otros Materiales</v>
          </cell>
        </row>
        <row r="277">
          <cell r="A277" t="str">
            <v>6136</v>
          </cell>
          <cell r="B277" t="str">
            <v>07 - Otros Materiales</v>
          </cell>
        </row>
        <row r="278">
          <cell r="A278" t="str">
            <v>6136</v>
          </cell>
          <cell r="B278" t="str">
            <v>07 - Otros Materiales</v>
          </cell>
        </row>
        <row r="279">
          <cell r="A279" t="str">
            <v>6136</v>
          </cell>
          <cell r="B279" t="str">
            <v>07 - Otros Materiales</v>
          </cell>
        </row>
        <row r="280">
          <cell r="A280" t="str">
            <v>6136.001</v>
          </cell>
          <cell r="B280" t="str">
            <v>07 - Otros Materiales</v>
          </cell>
        </row>
        <row r="281">
          <cell r="A281" t="str">
            <v>6136.001</v>
          </cell>
          <cell r="B281" t="str">
            <v>07 - Otros Materiales</v>
          </cell>
        </row>
        <row r="282">
          <cell r="A282" t="str">
            <v>6137</v>
          </cell>
          <cell r="B282" t="str">
            <v>07 - Otros Materiales</v>
          </cell>
        </row>
        <row r="283">
          <cell r="A283" t="str">
            <v>6137</v>
          </cell>
          <cell r="B283" t="str">
            <v>07 - Otros Materiales</v>
          </cell>
        </row>
        <row r="284">
          <cell r="A284" t="str">
            <v>6138</v>
          </cell>
          <cell r="B284" t="str">
            <v>07 - Otros Materiales</v>
          </cell>
        </row>
        <row r="285">
          <cell r="A285" t="str">
            <v>6138</v>
          </cell>
          <cell r="B285" t="str">
            <v>07 - Otros Materiales</v>
          </cell>
        </row>
        <row r="286">
          <cell r="A286" t="str">
            <v>6138.001</v>
          </cell>
          <cell r="B286" t="str">
            <v>07 - Otros Materiales</v>
          </cell>
        </row>
        <row r="287">
          <cell r="A287" t="str">
            <v>6141</v>
          </cell>
          <cell r="B287" t="str">
            <v>07 - Otros Materiales</v>
          </cell>
        </row>
        <row r="288">
          <cell r="A288" t="str">
            <v>6141</v>
          </cell>
          <cell r="B288" t="str">
            <v>07 - Otros Materiales</v>
          </cell>
        </row>
        <row r="289">
          <cell r="A289" t="str">
            <v>6141</v>
          </cell>
          <cell r="B289" t="str">
            <v>07 - Otros Materiales</v>
          </cell>
        </row>
        <row r="290">
          <cell r="A290" t="str">
            <v>6142</v>
          </cell>
          <cell r="B290" t="str">
            <v>07 - Otros Materiales</v>
          </cell>
        </row>
        <row r="291">
          <cell r="A291" t="str">
            <v>6142</v>
          </cell>
          <cell r="B291" t="str">
            <v>07 - Otros Materiales</v>
          </cell>
        </row>
        <row r="292">
          <cell r="A292" t="str">
            <v>6142</v>
          </cell>
          <cell r="B292" t="str">
            <v>07 - Otros Materiales</v>
          </cell>
        </row>
        <row r="293">
          <cell r="A293" t="str">
            <v>6142</v>
          </cell>
          <cell r="B293" t="str">
            <v>07 - Otros Materiales</v>
          </cell>
        </row>
        <row r="294">
          <cell r="A294" t="str">
            <v>6143</v>
          </cell>
          <cell r="B294" t="str">
            <v>11 - Otros Gastos</v>
          </cell>
        </row>
        <row r="295">
          <cell r="A295" t="str">
            <v>6144</v>
          </cell>
          <cell r="B295" t="str">
            <v>07 - Otros Materiales</v>
          </cell>
        </row>
        <row r="296">
          <cell r="A296" t="str">
            <v>6145</v>
          </cell>
          <cell r="B296" t="str">
            <v>07 - Otros Materiales</v>
          </cell>
        </row>
        <row r="297">
          <cell r="A297" t="str">
            <v>6145</v>
          </cell>
          <cell r="B297" t="str">
            <v>07 - Otros Materiales</v>
          </cell>
        </row>
        <row r="298">
          <cell r="A298" t="str">
            <v>6145</v>
          </cell>
          <cell r="B298" t="str">
            <v>07 - Otros Materiales</v>
          </cell>
        </row>
        <row r="299">
          <cell r="A299" t="str">
            <v>6145</v>
          </cell>
          <cell r="B299" t="str">
            <v>07 - Otros Materiales</v>
          </cell>
        </row>
        <row r="300">
          <cell r="A300" t="str">
            <v>6145</v>
          </cell>
          <cell r="B300" t="str">
            <v>07 - Otros Materiales</v>
          </cell>
        </row>
        <row r="301">
          <cell r="A301" t="str">
            <v>6145</v>
          </cell>
          <cell r="B301" t="str">
            <v>07 - Otros Materiales</v>
          </cell>
        </row>
        <row r="302">
          <cell r="A302" t="str">
            <v>6145</v>
          </cell>
          <cell r="B302" t="str">
            <v>07 - Otros Materiales</v>
          </cell>
        </row>
        <row r="303">
          <cell r="A303" t="str">
            <v>6149.001</v>
          </cell>
          <cell r="B303" t="str">
            <v>05 - Productos Químicos</v>
          </cell>
        </row>
        <row r="304">
          <cell r="A304" t="str">
            <v>6149.001</v>
          </cell>
          <cell r="B304" t="str">
            <v>05 - Productos Químicos</v>
          </cell>
        </row>
        <row r="305">
          <cell r="A305" t="str">
            <v>6149.001</v>
          </cell>
          <cell r="B305" t="str">
            <v>05 - Productos Químicos</v>
          </cell>
        </row>
        <row r="306">
          <cell r="A306" t="str">
            <v>6149.001</v>
          </cell>
          <cell r="B306" t="str">
            <v>05 - Productos Químicos</v>
          </cell>
        </row>
        <row r="307">
          <cell r="A307" t="str">
            <v>6149.001</v>
          </cell>
          <cell r="B307" t="str">
            <v>05 - Productos Químicos</v>
          </cell>
        </row>
        <row r="308">
          <cell r="A308" t="str">
            <v>6150</v>
          </cell>
          <cell r="B308" t="str">
            <v>05 - Productos Químicos</v>
          </cell>
        </row>
        <row r="309">
          <cell r="A309" t="str">
            <v>6150</v>
          </cell>
          <cell r="B309" t="str">
            <v>05 - Productos Químicos</v>
          </cell>
        </row>
        <row r="310">
          <cell r="A310" t="str">
            <v>6150.001</v>
          </cell>
          <cell r="B310" t="str">
            <v>05 - Productos Químicos</v>
          </cell>
        </row>
        <row r="311">
          <cell r="A311" t="str">
            <v>6150.001</v>
          </cell>
          <cell r="B311" t="str">
            <v>05 - Productos Químicos</v>
          </cell>
        </row>
        <row r="312">
          <cell r="A312" t="str">
            <v>6150.001</v>
          </cell>
          <cell r="B312" t="str">
            <v>05 - Productos Químicos</v>
          </cell>
        </row>
        <row r="313">
          <cell r="A313" t="str">
            <v>6151</v>
          </cell>
          <cell r="B313" t="str">
            <v>05 - Productos Químicos</v>
          </cell>
        </row>
        <row r="314">
          <cell r="A314" t="str">
            <v>6151</v>
          </cell>
          <cell r="B314" t="str">
            <v>05 - Productos Químicos</v>
          </cell>
        </row>
        <row r="315">
          <cell r="A315" t="str">
            <v>6151.001</v>
          </cell>
          <cell r="B315" t="str">
            <v>05 - Productos Químicos</v>
          </cell>
        </row>
        <row r="316">
          <cell r="A316" t="str">
            <v>6155</v>
          </cell>
          <cell r="B316" t="str">
            <v>07 - Otros Materiales</v>
          </cell>
        </row>
        <row r="317">
          <cell r="A317" t="str">
            <v>6156</v>
          </cell>
          <cell r="B317" t="str">
            <v>04 - Sueldos y Cargas Sociales</v>
          </cell>
        </row>
        <row r="318">
          <cell r="A318" t="str">
            <v>6156</v>
          </cell>
          <cell r="B318" t="str">
            <v>04 - Sueldos y Cargas Sociales</v>
          </cell>
        </row>
        <row r="319">
          <cell r="A319" t="str">
            <v>6156</v>
          </cell>
          <cell r="B319" t="str">
            <v>04 - Sueldos y Cargas Sociales</v>
          </cell>
        </row>
        <row r="320">
          <cell r="A320" t="str">
            <v>6156</v>
          </cell>
          <cell r="B320" t="str">
            <v>04 - Sueldos y Cargas Sociales</v>
          </cell>
        </row>
        <row r="321">
          <cell r="A321" t="str">
            <v>6156</v>
          </cell>
          <cell r="B321" t="str">
            <v>04 - Sueldos y Cargas Sociales</v>
          </cell>
        </row>
        <row r="322">
          <cell r="A322" t="str">
            <v>6156</v>
          </cell>
          <cell r="B322" t="str">
            <v>04 - Sueldos y Cargas Sociales</v>
          </cell>
        </row>
        <row r="323">
          <cell r="A323" t="str">
            <v>6156</v>
          </cell>
          <cell r="B323" t="str">
            <v>04 - Sueldos y Cargas Sociales</v>
          </cell>
        </row>
        <row r="324">
          <cell r="A324" t="str">
            <v>6156</v>
          </cell>
          <cell r="B324" t="str">
            <v>04 - Sueldos y Cargas Sociales</v>
          </cell>
        </row>
        <row r="325">
          <cell r="A325" t="str">
            <v>6157</v>
          </cell>
          <cell r="B325" t="str">
            <v>07 - Otros Materiales</v>
          </cell>
        </row>
        <row r="326">
          <cell r="A326" t="str">
            <v>6157</v>
          </cell>
          <cell r="B326" t="str">
            <v>07 - Otros Materiales</v>
          </cell>
        </row>
        <row r="327">
          <cell r="A327" t="str">
            <v>6157</v>
          </cell>
          <cell r="B327" t="str">
            <v>07 - Otros Materiales</v>
          </cell>
        </row>
        <row r="328">
          <cell r="A328" t="str">
            <v>6157</v>
          </cell>
          <cell r="B328" t="str">
            <v>07 - Otros Materiales</v>
          </cell>
        </row>
        <row r="329">
          <cell r="A329" t="str">
            <v>6157.001</v>
          </cell>
          <cell r="B329" t="str">
            <v>07 - Otros Materiales</v>
          </cell>
        </row>
        <row r="330">
          <cell r="A330" t="str">
            <v>6161</v>
          </cell>
          <cell r="B330" t="str">
            <v>07 - Otros Materiales</v>
          </cell>
        </row>
        <row r="331">
          <cell r="A331" t="str">
            <v>6161</v>
          </cell>
          <cell r="B331" t="str">
            <v>07 - Otros Materiales</v>
          </cell>
        </row>
        <row r="332">
          <cell r="A332" t="str">
            <v>6161</v>
          </cell>
          <cell r="B332" t="str">
            <v>07 - Otros Materiales</v>
          </cell>
        </row>
        <row r="333">
          <cell r="A333" t="str">
            <v>6161</v>
          </cell>
          <cell r="B333" t="str">
            <v>07 - Otros Materiales</v>
          </cell>
        </row>
        <row r="334">
          <cell r="A334" t="str">
            <v>6161</v>
          </cell>
          <cell r="B334" t="str">
            <v>07 - Otros Materiales</v>
          </cell>
        </row>
        <row r="335">
          <cell r="A335" t="str">
            <v>6162</v>
          </cell>
          <cell r="B335" t="str">
            <v>07 - Otros Materiales</v>
          </cell>
        </row>
        <row r="336">
          <cell r="A336" t="str">
            <v>6163.001</v>
          </cell>
          <cell r="B336" t="str">
            <v>07 - Otros Materiales</v>
          </cell>
        </row>
        <row r="337">
          <cell r="A337" t="str">
            <v>6163.001</v>
          </cell>
          <cell r="B337" t="str">
            <v>07 - Otros Materiales</v>
          </cell>
        </row>
        <row r="338">
          <cell r="A338" t="str">
            <v>6163.001</v>
          </cell>
          <cell r="B338" t="str">
            <v>07 - Otros Materiales</v>
          </cell>
        </row>
        <row r="339">
          <cell r="A339" t="str">
            <v>6163.001</v>
          </cell>
          <cell r="B339" t="str">
            <v>07 - Otros Materiales</v>
          </cell>
        </row>
        <row r="340">
          <cell r="A340" t="str">
            <v>6244</v>
          </cell>
          <cell r="B340" t="str">
            <v>07 - Otros Materiales</v>
          </cell>
        </row>
        <row r="341">
          <cell r="A341" t="str">
            <v>6244</v>
          </cell>
          <cell r="B341" t="str">
            <v>07 - Otros Materiales</v>
          </cell>
        </row>
        <row r="342">
          <cell r="A342" t="str">
            <v>6244</v>
          </cell>
          <cell r="B342" t="str">
            <v>07 - Otros Materiales</v>
          </cell>
        </row>
        <row r="343">
          <cell r="A343" t="str">
            <v>6244</v>
          </cell>
          <cell r="B343" t="str">
            <v>07 - Otros Materiales</v>
          </cell>
        </row>
        <row r="344">
          <cell r="A344" t="str">
            <v>6244</v>
          </cell>
          <cell r="B344" t="str">
            <v>07 - Otros Materiales</v>
          </cell>
        </row>
        <row r="345">
          <cell r="A345" t="str">
            <v>6244</v>
          </cell>
          <cell r="B345" t="str">
            <v>07 - Otros Materiales</v>
          </cell>
        </row>
        <row r="346">
          <cell r="A346" t="str">
            <v>6244</v>
          </cell>
          <cell r="B346" t="str">
            <v>07 - Otros Materiales</v>
          </cell>
        </row>
        <row r="347">
          <cell r="A347" t="str">
            <v>6244</v>
          </cell>
          <cell r="B347" t="str">
            <v>07 - Otros Materiales</v>
          </cell>
        </row>
        <row r="348">
          <cell r="A348" t="str">
            <v>6244</v>
          </cell>
          <cell r="B348" t="str">
            <v>07 - Otros Materiales</v>
          </cell>
        </row>
        <row r="349">
          <cell r="A349" t="str">
            <v>6244</v>
          </cell>
          <cell r="B349" t="str">
            <v>07 - Otros Materiales</v>
          </cell>
        </row>
        <row r="350">
          <cell r="A350" t="str">
            <v>6244</v>
          </cell>
          <cell r="B350" t="str">
            <v>07 - Otros Materiales</v>
          </cell>
        </row>
        <row r="351">
          <cell r="A351" t="str">
            <v>6249</v>
          </cell>
          <cell r="B351" t="str">
            <v>07 - Otros Materiales</v>
          </cell>
        </row>
        <row r="352">
          <cell r="A352" t="str">
            <v>6285.001</v>
          </cell>
          <cell r="B352" t="str">
            <v>05 - Productos Químicos</v>
          </cell>
        </row>
        <row r="353">
          <cell r="A353" t="str">
            <v>6285.001</v>
          </cell>
          <cell r="B353" t="str">
            <v>05 - Productos Químicos</v>
          </cell>
        </row>
        <row r="354">
          <cell r="A354" t="str">
            <v>6285.001</v>
          </cell>
          <cell r="B354" t="str">
            <v>05 - Productos Químicos</v>
          </cell>
        </row>
        <row r="355">
          <cell r="A355" t="str">
            <v>6405</v>
          </cell>
          <cell r="B355" t="str">
            <v>11 - Otros Gastos</v>
          </cell>
        </row>
        <row r="356">
          <cell r="A356" t="str">
            <v>6406</v>
          </cell>
          <cell r="B356" t="str">
            <v>11 - Otros Gastos</v>
          </cell>
        </row>
        <row r="357">
          <cell r="A357" t="str">
            <v>6407</v>
          </cell>
          <cell r="B357" t="str">
            <v>11 - Otros Gastos</v>
          </cell>
        </row>
        <row r="358">
          <cell r="A358" t="str">
            <v>6407</v>
          </cell>
          <cell r="B358" t="str">
            <v>11 - Otros Gastos</v>
          </cell>
        </row>
        <row r="359">
          <cell r="A359" t="str">
            <v>6407</v>
          </cell>
          <cell r="B359" t="str">
            <v>11 - Otros Gastos</v>
          </cell>
        </row>
        <row r="360">
          <cell r="A360" t="str">
            <v>6409</v>
          </cell>
          <cell r="B360" t="str">
            <v>11 - Otros Gastos</v>
          </cell>
        </row>
        <row r="361">
          <cell r="A361" t="str">
            <v>6412</v>
          </cell>
          <cell r="B361" t="str">
            <v>11 - Otros Gastos</v>
          </cell>
        </row>
        <row r="362">
          <cell r="A362" t="str">
            <v>6441</v>
          </cell>
          <cell r="B362" t="str">
            <v>11 - Otros Gastos</v>
          </cell>
        </row>
        <row r="363">
          <cell r="A363" t="str">
            <v>6492</v>
          </cell>
          <cell r="B363" t="str">
            <v>11 - Otros Gastos</v>
          </cell>
        </row>
        <row r="364">
          <cell r="A364" t="str">
            <v>6541</v>
          </cell>
          <cell r="B364" t="str">
            <v>11 - Otros Gastos</v>
          </cell>
        </row>
        <row r="365">
          <cell r="A365" t="str">
            <v>6543</v>
          </cell>
          <cell r="B365" t="str">
            <v>11 - Otros Gastos</v>
          </cell>
        </row>
        <row r="366">
          <cell r="A366" t="str">
            <v>6543</v>
          </cell>
          <cell r="B366" t="str">
            <v>11 - Otros Gastos</v>
          </cell>
        </row>
        <row r="367">
          <cell r="A367" t="str">
            <v>6543</v>
          </cell>
          <cell r="B367" t="str">
            <v>04 - Sueldos y Cargas Sociales</v>
          </cell>
        </row>
        <row r="368">
          <cell r="A368" t="str">
            <v>6543</v>
          </cell>
          <cell r="B368" t="str">
            <v>04 - Sueldos y Cargas Sociales</v>
          </cell>
        </row>
        <row r="369">
          <cell r="A369" t="str">
            <v>6543</v>
          </cell>
          <cell r="B369" t="str">
            <v>11 - Otros Gastos</v>
          </cell>
        </row>
        <row r="370">
          <cell r="A370" t="str">
            <v>6545</v>
          </cell>
          <cell r="B370" t="str">
            <v>11 - Otros Gastos</v>
          </cell>
        </row>
        <row r="371">
          <cell r="A371" t="str">
            <v>6545</v>
          </cell>
          <cell r="B371" t="str">
            <v>11 - Otros Gastos</v>
          </cell>
        </row>
        <row r="372">
          <cell r="A372" t="str">
            <v>6545</v>
          </cell>
          <cell r="B372" t="str">
            <v>11 - Otros Gastos</v>
          </cell>
        </row>
        <row r="373">
          <cell r="A373" t="str">
            <v>6545</v>
          </cell>
          <cell r="B373" t="str">
            <v>11 - Otros Gastos</v>
          </cell>
        </row>
        <row r="374">
          <cell r="A374" t="str">
            <v>6545</v>
          </cell>
          <cell r="B374" t="str">
            <v>11 - Otros Gastos</v>
          </cell>
        </row>
        <row r="375">
          <cell r="A375" t="str">
            <v>6545</v>
          </cell>
          <cell r="B375" t="str">
            <v>11 - Otros Gastos</v>
          </cell>
        </row>
        <row r="376">
          <cell r="A376" t="str">
            <v>6545</v>
          </cell>
          <cell r="B376" t="str">
            <v>11 - Otros Gastos</v>
          </cell>
        </row>
        <row r="377">
          <cell r="A377" t="str">
            <v>6545</v>
          </cell>
          <cell r="B377" t="str">
            <v>11 - Otros Gastos</v>
          </cell>
        </row>
        <row r="378">
          <cell r="A378" t="str">
            <v>6546</v>
          </cell>
          <cell r="B378" t="str">
            <v>03 - Contratos Especiales</v>
          </cell>
        </row>
        <row r="379">
          <cell r="A379" t="str">
            <v>6546</v>
          </cell>
          <cell r="B379" t="str">
            <v>03 - Contratos Especiales</v>
          </cell>
        </row>
        <row r="380">
          <cell r="A380" t="str">
            <v>6546</v>
          </cell>
          <cell r="B380" t="str">
            <v>03 - Contratos Especiales</v>
          </cell>
        </row>
        <row r="381">
          <cell r="A381" t="str">
            <v>6546</v>
          </cell>
          <cell r="B381" t="str">
            <v>03 - Contratos Especiales</v>
          </cell>
        </row>
        <row r="382">
          <cell r="A382" t="str">
            <v>6546</v>
          </cell>
          <cell r="B382" t="str">
            <v>03 - Contratos Especiales</v>
          </cell>
        </row>
        <row r="383">
          <cell r="A383" t="str">
            <v>6546</v>
          </cell>
          <cell r="B383" t="str">
            <v>03 - Contratos Especiales</v>
          </cell>
        </row>
        <row r="384">
          <cell r="A384" t="str">
            <v>6546</v>
          </cell>
          <cell r="B384" t="str">
            <v>03 - Contratos Especiales</v>
          </cell>
        </row>
        <row r="385">
          <cell r="A385" t="str">
            <v>6546</v>
          </cell>
          <cell r="B385" t="str">
            <v>03 - Contratos Especiales</v>
          </cell>
        </row>
        <row r="386">
          <cell r="A386" t="str">
            <v>6546</v>
          </cell>
          <cell r="B386" t="str">
            <v>03 - Contratos Especiales</v>
          </cell>
        </row>
        <row r="387">
          <cell r="A387" t="str">
            <v>6546.001</v>
          </cell>
          <cell r="B387" t="str">
            <v>03 - Contratos Especiales</v>
          </cell>
        </row>
        <row r="388">
          <cell r="A388" t="str">
            <v>6546.001</v>
          </cell>
          <cell r="B388" t="str">
            <v>03 - Contratos Especiales</v>
          </cell>
        </row>
        <row r="389">
          <cell r="A389" t="str">
            <v>6546.001</v>
          </cell>
          <cell r="B389" t="str">
            <v>03 - Contratos Especiales</v>
          </cell>
        </row>
        <row r="390">
          <cell r="A390" t="str">
            <v>6546.001</v>
          </cell>
          <cell r="B390" t="str">
            <v>03 - Contratos Especiales</v>
          </cell>
        </row>
        <row r="391">
          <cell r="A391" t="str">
            <v>6546.001</v>
          </cell>
          <cell r="B391" t="str">
            <v>03 - Contratos Especiales</v>
          </cell>
        </row>
        <row r="392">
          <cell r="A392" t="str">
            <v>6546.002</v>
          </cell>
          <cell r="B392" t="str">
            <v>03 - Contratos Especiales</v>
          </cell>
        </row>
        <row r="393">
          <cell r="A393" t="str">
            <v>6546.002</v>
          </cell>
          <cell r="B393" t="str">
            <v>03 - Contratos Especiales</v>
          </cell>
        </row>
        <row r="394">
          <cell r="A394" t="str">
            <v>6546.002</v>
          </cell>
          <cell r="B394" t="str">
            <v>03 - Contratos Especiales</v>
          </cell>
        </row>
        <row r="395">
          <cell r="A395" t="str">
            <v>6546.002</v>
          </cell>
          <cell r="B395" t="str">
            <v>03 - Contratos Especiales</v>
          </cell>
        </row>
        <row r="396">
          <cell r="A396" t="str">
            <v>6546.002</v>
          </cell>
          <cell r="B396" t="str">
            <v>03 - Contratos Especiales</v>
          </cell>
        </row>
        <row r="397">
          <cell r="A397" t="str">
            <v>6546.003</v>
          </cell>
          <cell r="B397" t="str">
            <v>03 - Contratos Especiales</v>
          </cell>
        </row>
        <row r="398">
          <cell r="A398" t="str">
            <v>6546.003</v>
          </cell>
          <cell r="B398" t="str">
            <v>03 - Contratos Especiales</v>
          </cell>
        </row>
        <row r="399">
          <cell r="A399" t="str">
            <v>6546.004</v>
          </cell>
          <cell r="B399" t="str">
            <v>03 - Contratos Especiales</v>
          </cell>
        </row>
        <row r="400">
          <cell r="A400" t="str">
            <v>6546.004</v>
          </cell>
          <cell r="B400" t="str">
            <v>03 - Contratos Especiales</v>
          </cell>
        </row>
        <row r="401">
          <cell r="A401" t="str">
            <v>6546.004</v>
          </cell>
          <cell r="B401" t="str">
            <v>03 - Contratos Especiales</v>
          </cell>
        </row>
        <row r="402">
          <cell r="A402" t="str">
            <v>6546.004</v>
          </cell>
          <cell r="B402" t="str">
            <v>03 - Contratos Especiales</v>
          </cell>
        </row>
        <row r="403">
          <cell r="A403" t="str">
            <v>6549</v>
          </cell>
          <cell r="B403" t="str">
            <v>11 - Otros Gastos</v>
          </cell>
        </row>
        <row r="404">
          <cell r="A404" t="str">
            <v>6550</v>
          </cell>
          <cell r="B404" t="str">
            <v>02 - Contratistas</v>
          </cell>
        </row>
        <row r="405">
          <cell r="A405" t="str">
            <v>6550</v>
          </cell>
          <cell r="B405" t="str">
            <v>02 - Contratistas</v>
          </cell>
        </row>
        <row r="406">
          <cell r="A406" t="str">
            <v>6550</v>
          </cell>
          <cell r="B406" t="str">
            <v>02 - Contratistas</v>
          </cell>
        </row>
        <row r="407">
          <cell r="A407" t="str">
            <v>6550</v>
          </cell>
          <cell r="B407" t="str">
            <v>02 - Contratistas</v>
          </cell>
        </row>
        <row r="408">
          <cell r="A408" t="str">
            <v>6550</v>
          </cell>
          <cell r="B408" t="str">
            <v>02 - Contratistas</v>
          </cell>
        </row>
        <row r="409">
          <cell r="A409" t="str">
            <v>6550</v>
          </cell>
          <cell r="B409" t="str">
            <v>02 - Contratistas</v>
          </cell>
        </row>
        <row r="410">
          <cell r="A410" t="str">
            <v>6550</v>
          </cell>
          <cell r="B410" t="str">
            <v>02 - Contratistas</v>
          </cell>
        </row>
        <row r="411">
          <cell r="A411" t="str">
            <v>6550</v>
          </cell>
          <cell r="B411" t="str">
            <v>02 - Contratistas</v>
          </cell>
        </row>
        <row r="412">
          <cell r="A412" t="str">
            <v>6550</v>
          </cell>
          <cell r="B412" t="str">
            <v>02 - Contratistas</v>
          </cell>
        </row>
        <row r="413">
          <cell r="A413" t="str">
            <v>6550</v>
          </cell>
          <cell r="B413" t="str">
            <v>02 - Contratistas</v>
          </cell>
        </row>
        <row r="414">
          <cell r="A414" t="str">
            <v>6550</v>
          </cell>
          <cell r="B414" t="str">
            <v>02 - Contratistas</v>
          </cell>
        </row>
        <row r="415">
          <cell r="A415" t="str">
            <v>6551</v>
          </cell>
          <cell r="B415" t="str">
            <v>11 - Otros Gastos</v>
          </cell>
        </row>
        <row r="416">
          <cell r="A416" t="str">
            <v>6551</v>
          </cell>
          <cell r="B416" t="str">
            <v>11 - Otros Gastos</v>
          </cell>
        </row>
        <row r="417">
          <cell r="A417" t="str">
            <v>6551</v>
          </cell>
          <cell r="B417" t="str">
            <v>11 - Otros Gastos</v>
          </cell>
        </row>
        <row r="418">
          <cell r="A418" t="str">
            <v>6551.001</v>
          </cell>
          <cell r="B418" t="str">
            <v>11 - Otros Gastos</v>
          </cell>
        </row>
        <row r="419">
          <cell r="A419" t="str">
            <v>6551.001</v>
          </cell>
          <cell r="B419" t="str">
            <v>11 - Otros Gastos</v>
          </cell>
        </row>
        <row r="420">
          <cell r="A420" t="str">
            <v>6551.001</v>
          </cell>
          <cell r="B420" t="str">
            <v>11 - Otros Gastos</v>
          </cell>
        </row>
        <row r="421">
          <cell r="A421" t="str">
            <v>6551.001</v>
          </cell>
          <cell r="B421" t="str">
            <v>11 - Otros Gastos</v>
          </cell>
        </row>
        <row r="422">
          <cell r="A422" t="str">
            <v>6553</v>
          </cell>
          <cell r="B422" t="str">
            <v>02 - Contratistas</v>
          </cell>
        </row>
        <row r="423">
          <cell r="A423" t="str">
            <v>6553</v>
          </cell>
          <cell r="B423" t="str">
            <v>02 - Contratistas</v>
          </cell>
        </row>
        <row r="424">
          <cell r="A424" t="str">
            <v>6553</v>
          </cell>
          <cell r="B424" t="str">
            <v>02 - Contratistas</v>
          </cell>
        </row>
        <row r="425">
          <cell r="A425" t="str">
            <v>6553</v>
          </cell>
          <cell r="B425" t="str">
            <v>02 - Contratistas</v>
          </cell>
        </row>
        <row r="426">
          <cell r="A426" t="str">
            <v>6553</v>
          </cell>
          <cell r="B426" t="str">
            <v>02 - Contratistas</v>
          </cell>
        </row>
        <row r="427">
          <cell r="A427" t="str">
            <v>6553</v>
          </cell>
          <cell r="B427" t="str">
            <v>02 - Contratistas</v>
          </cell>
        </row>
        <row r="428">
          <cell r="A428" t="str">
            <v>6553</v>
          </cell>
          <cell r="B428" t="str">
            <v>02 - Contratistas</v>
          </cell>
        </row>
        <row r="429">
          <cell r="A429" t="str">
            <v>6553</v>
          </cell>
          <cell r="B429" t="str">
            <v>02 - Contratistas</v>
          </cell>
        </row>
        <row r="430">
          <cell r="A430" t="str">
            <v>6553</v>
          </cell>
          <cell r="B430" t="str">
            <v>02 - Contratistas</v>
          </cell>
        </row>
        <row r="431">
          <cell r="A431" t="str">
            <v>6553</v>
          </cell>
          <cell r="B431" t="str">
            <v>02 - Contratistas</v>
          </cell>
        </row>
        <row r="432">
          <cell r="A432" t="str">
            <v>6553</v>
          </cell>
          <cell r="B432" t="str">
            <v>02 - Contratistas</v>
          </cell>
        </row>
        <row r="433">
          <cell r="A433" t="str">
            <v>6554</v>
          </cell>
          <cell r="B433" t="str">
            <v>02 - Contratistas</v>
          </cell>
        </row>
        <row r="434">
          <cell r="A434" t="str">
            <v>6554</v>
          </cell>
          <cell r="B434" t="str">
            <v>02 - Contratistas</v>
          </cell>
        </row>
        <row r="435">
          <cell r="A435" t="str">
            <v>6554</v>
          </cell>
          <cell r="B435" t="str">
            <v>02 - Contratistas</v>
          </cell>
        </row>
        <row r="436">
          <cell r="A436" t="str">
            <v>6554</v>
          </cell>
          <cell r="B436" t="str">
            <v>02 - Contratistas</v>
          </cell>
        </row>
        <row r="437">
          <cell r="A437" t="str">
            <v>6554</v>
          </cell>
          <cell r="B437" t="str">
            <v>02 - Contratistas</v>
          </cell>
        </row>
        <row r="438">
          <cell r="A438" t="str">
            <v>6554</v>
          </cell>
          <cell r="B438" t="str">
            <v>02 - Contratistas</v>
          </cell>
        </row>
        <row r="439">
          <cell r="A439" t="str">
            <v>6554</v>
          </cell>
          <cell r="B439" t="str">
            <v>02 - Contratistas</v>
          </cell>
        </row>
        <row r="440">
          <cell r="A440" t="str">
            <v>6554</v>
          </cell>
          <cell r="B440" t="str">
            <v>02 - Contratistas</v>
          </cell>
        </row>
        <row r="441">
          <cell r="A441" t="str">
            <v>6554</v>
          </cell>
          <cell r="B441" t="str">
            <v>02 - Contratistas</v>
          </cell>
        </row>
        <row r="442">
          <cell r="A442" t="str">
            <v>6554</v>
          </cell>
          <cell r="B442" t="str">
            <v>02 - Contratistas</v>
          </cell>
        </row>
        <row r="443">
          <cell r="A443" t="str">
            <v>6554</v>
          </cell>
          <cell r="B443" t="str">
            <v>02 - Contratistas</v>
          </cell>
        </row>
        <row r="444">
          <cell r="A444" t="str">
            <v>6554</v>
          </cell>
          <cell r="B444" t="str">
            <v>02 - Contratistas</v>
          </cell>
        </row>
        <row r="445">
          <cell r="A445" t="str">
            <v>6554</v>
          </cell>
          <cell r="B445" t="str">
            <v>02 - Contratistas</v>
          </cell>
        </row>
        <row r="446">
          <cell r="A446" t="str">
            <v>6554</v>
          </cell>
          <cell r="B446" t="str">
            <v>02 - Contratistas</v>
          </cell>
        </row>
        <row r="447">
          <cell r="A447" t="str">
            <v>6554</v>
          </cell>
          <cell r="B447" t="str">
            <v>02 - Contratistas</v>
          </cell>
        </row>
        <row r="448">
          <cell r="A448" t="str">
            <v>6554</v>
          </cell>
          <cell r="B448" t="str">
            <v>02 - Contratistas</v>
          </cell>
        </row>
        <row r="449">
          <cell r="A449" t="str">
            <v>6554</v>
          </cell>
          <cell r="B449" t="str">
            <v>02 - Contratistas</v>
          </cell>
        </row>
        <row r="450">
          <cell r="A450" t="str">
            <v>6554</v>
          </cell>
          <cell r="B450" t="str">
            <v>02 - Contratistas</v>
          </cell>
        </row>
        <row r="451">
          <cell r="A451" t="str">
            <v>6554</v>
          </cell>
          <cell r="B451" t="str">
            <v>02 - Contratistas</v>
          </cell>
        </row>
        <row r="452">
          <cell r="A452" t="str">
            <v>6554</v>
          </cell>
          <cell r="B452" t="str">
            <v>02 - Contratistas</v>
          </cell>
        </row>
        <row r="453">
          <cell r="A453" t="str">
            <v>6554</v>
          </cell>
          <cell r="B453" t="str">
            <v>02 - Contratistas</v>
          </cell>
        </row>
        <row r="454">
          <cell r="A454" t="str">
            <v>6554</v>
          </cell>
          <cell r="B454" t="str">
            <v>02 - Contratistas</v>
          </cell>
        </row>
        <row r="455">
          <cell r="A455" t="str">
            <v>6554</v>
          </cell>
          <cell r="B455" t="str">
            <v>02 - Contratistas</v>
          </cell>
        </row>
        <row r="456">
          <cell r="A456" t="str">
            <v>6554</v>
          </cell>
          <cell r="B456" t="str">
            <v>02 - Contratistas</v>
          </cell>
        </row>
        <row r="457">
          <cell r="A457" t="str">
            <v>6555</v>
          </cell>
          <cell r="B457" t="str">
            <v>02 - Contratistas</v>
          </cell>
        </row>
        <row r="458">
          <cell r="A458" t="str">
            <v>6555</v>
          </cell>
          <cell r="B458" t="str">
            <v>02 - Contratistas</v>
          </cell>
        </row>
        <row r="459">
          <cell r="A459" t="str">
            <v>6555</v>
          </cell>
          <cell r="B459" t="str">
            <v>02 - Contratistas</v>
          </cell>
        </row>
        <row r="460">
          <cell r="A460" t="str">
            <v>6555</v>
          </cell>
          <cell r="B460" t="str">
            <v>02 - Contratistas</v>
          </cell>
        </row>
        <row r="461">
          <cell r="A461" t="str">
            <v>6555</v>
          </cell>
          <cell r="B461" t="str">
            <v>02 - Contratistas</v>
          </cell>
        </row>
        <row r="462">
          <cell r="A462" t="str">
            <v>6555</v>
          </cell>
          <cell r="B462" t="str">
            <v>02 - Contratistas</v>
          </cell>
        </row>
        <row r="463">
          <cell r="A463" t="str">
            <v>6555</v>
          </cell>
          <cell r="B463" t="str">
            <v>02 - Contratistas</v>
          </cell>
        </row>
        <row r="464">
          <cell r="A464" t="str">
            <v>6555</v>
          </cell>
          <cell r="B464" t="str">
            <v>02 - Contratistas</v>
          </cell>
        </row>
        <row r="465">
          <cell r="A465" t="str">
            <v>6555</v>
          </cell>
          <cell r="B465" t="str">
            <v>02 - Contratistas</v>
          </cell>
        </row>
        <row r="466">
          <cell r="A466" t="str">
            <v>6555</v>
          </cell>
          <cell r="B466" t="str">
            <v>02 - Contratistas</v>
          </cell>
        </row>
        <row r="467">
          <cell r="A467" t="str">
            <v>6555</v>
          </cell>
          <cell r="B467" t="str">
            <v>02 - Contratistas</v>
          </cell>
        </row>
        <row r="468">
          <cell r="A468" t="str">
            <v>6562</v>
          </cell>
          <cell r="B468" t="str">
            <v>02 - Contratistas</v>
          </cell>
        </row>
        <row r="469">
          <cell r="A469" t="str">
            <v>6562</v>
          </cell>
          <cell r="B469" t="str">
            <v>02 - Contratistas</v>
          </cell>
        </row>
        <row r="470">
          <cell r="A470" t="str">
            <v>6562</v>
          </cell>
          <cell r="B470" t="str">
            <v>03 - Contratos Especiales</v>
          </cell>
        </row>
        <row r="471">
          <cell r="A471" t="str">
            <v>6562</v>
          </cell>
          <cell r="B471" t="str">
            <v>02 - Contratistas</v>
          </cell>
        </row>
        <row r="472">
          <cell r="A472" t="str">
            <v>6562</v>
          </cell>
          <cell r="B472" t="str">
            <v>02 - Contratistas</v>
          </cell>
        </row>
        <row r="473">
          <cell r="A473" t="str">
            <v>6562</v>
          </cell>
          <cell r="B473" t="str">
            <v>03 - Contratos Especiales</v>
          </cell>
        </row>
        <row r="474">
          <cell r="A474" t="str">
            <v>6562</v>
          </cell>
          <cell r="B474" t="str">
            <v>03 - Contratos Especiales</v>
          </cell>
        </row>
        <row r="475">
          <cell r="A475" t="str">
            <v>6562</v>
          </cell>
          <cell r="B475" t="str">
            <v>02 - Contratistas</v>
          </cell>
        </row>
        <row r="476">
          <cell r="A476" t="str">
            <v>6562</v>
          </cell>
          <cell r="B476" t="str">
            <v>03 - Contratos Especiales</v>
          </cell>
        </row>
        <row r="477">
          <cell r="A477" t="str">
            <v>6562</v>
          </cell>
          <cell r="B477" t="str">
            <v>02 - Contratistas</v>
          </cell>
        </row>
        <row r="478">
          <cell r="A478" t="str">
            <v>6562</v>
          </cell>
          <cell r="B478" t="str">
            <v>02 - Contratistas</v>
          </cell>
        </row>
        <row r="479">
          <cell r="A479" t="str">
            <v>6562</v>
          </cell>
          <cell r="B479" t="str">
            <v>02 - Contratistas</v>
          </cell>
        </row>
        <row r="480">
          <cell r="A480" t="str">
            <v>6562</v>
          </cell>
          <cell r="B480" t="str">
            <v>02 - Contratistas</v>
          </cell>
        </row>
        <row r="481">
          <cell r="A481" t="str">
            <v>6562</v>
          </cell>
          <cell r="B481" t="str">
            <v>03 - Contratos Especiales</v>
          </cell>
        </row>
        <row r="482">
          <cell r="A482" t="str">
            <v>6562</v>
          </cell>
          <cell r="B482" t="str">
            <v>02 - Contratistas</v>
          </cell>
        </row>
        <row r="483">
          <cell r="A483" t="str">
            <v>6563</v>
          </cell>
          <cell r="B483" t="str">
            <v>02 - Contratistas</v>
          </cell>
        </row>
        <row r="484">
          <cell r="A484" t="str">
            <v>6563</v>
          </cell>
          <cell r="B484" t="str">
            <v>02 - Contratistas</v>
          </cell>
        </row>
        <row r="485">
          <cell r="A485" t="str">
            <v>6563</v>
          </cell>
          <cell r="B485" t="str">
            <v>02 - Contratistas</v>
          </cell>
        </row>
        <row r="486">
          <cell r="A486" t="str">
            <v>6563</v>
          </cell>
          <cell r="B486" t="str">
            <v>02 - Contratistas</v>
          </cell>
        </row>
        <row r="487">
          <cell r="A487" t="str">
            <v>6563</v>
          </cell>
          <cell r="B487" t="str">
            <v>02 - Contratistas</v>
          </cell>
        </row>
        <row r="488">
          <cell r="A488" t="str">
            <v>6563</v>
          </cell>
          <cell r="B488" t="str">
            <v>02 - Contratistas</v>
          </cell>
        </row>
        <row r="489">
          <cell r="A489" t="str">
            <v>6563</v>
          </cell>
          <cell r="B489" t="str">
            <v>02 - Contratistas</v>
          </cell>
        </row>
        <row r="490">
          <cell r="A490" t="str">
            <v>6563</v>
          </cell>
          <cell r="B490" t="str">
            <v>02 - Contratistas</v>
          </cell>
        </row>
        <row r="491">
          <cell r="A491" t="str">
            <v>6566</v>
          </cell>
          <cell r="B491" t="str">
            <v>02 - Contratistas</v>
          </cell>
        </row>
        <row r="492">
          <cell r="A492" t="str">
            <v>6662</v>
          </cell>
          <cell r="B492" t="str">
            <v>11 - Otros Gastos</v>
          </cell>
        </row>
        <row r="493">
          <cell r="A493" t="str">
            <v>6683</v>
          </cell>
          <cell r="B493" t="str">
            <v>11 - Otros Gastos</v>
          </cell>
        </row>
        <row r="494">
          <cell r="A494" t="str">
            <v>6683</v>
          </cell>
          <cell r="B494" t="str">
            <v>11 - Otros Gastos</v>
          </cell>
        </row>
        <row r="495">
          <cell r="A495" t="str">
            <v>6705</v>
          </cell>
          <cell r="B495" t="str">
            <v>11 - Otros Gastos</v>
          </cell>
        </row>
        <row r="496">
          <cell r="A496" t="str">
            <v>6728</v>
          </cell>
          <cell r="B496" t="str">
            <v>11 - Otros Gastos</v>
          </cell>
        </row>
        <row r="497">
          <cell r="A497" t="str">
            <v>6729</v>
          </cell>
          <cell r="B497" t="str">
            <v>11 - Otros Gastos</v>
          </cell>
        </row>
        <row r="498">
          <cell r="A498" t="str">
            <v>6751</v>
          </cell>
          <cell r="B498" t="str">
            <v>11 - Otros Gastos</v>
          </cell>
        </row>
        <row r="499">
          <cell r="A499" t="str">
            <v>6752</v>
          </cell>
          <cell r="B499" t="str">
            <v>11 - Otros Gastos</v>
          </cell>
        </row>
        <row r="500">
          <cell r="A500" t="str">
            <v>6754</v>
          </cell>
          <cell r="B500" t="str">
            <v>11 - Otros Gastos</v>
          </cell>
        </row>
        <row r="501">
          <cell r="A501" t="str">
            <v>6754</v>
          </cell>
          <cell r="B501" t="str">
            <v>11 - Otros Gastos</v>
          </cell>
        </row>
        <row r="502">
          <cell r="A502" t="str">
            <v>6754</v>
          </cell>
          <cell r="B502" t="str">
            <v>11 - Otros Gastos</v>
          </cell>
        </row>
        <row r="503">
          <cell r="A503" t="str">
            <v>6754</v>
          </cell>
          <cell r="B503" t="str">
            <v>11 - Otros Gastos</v>
          </cell>
        </row>
        <row r="504">
          <cell r="A504" t="str">
            <v>6754</v>
          </cell>
          <cell r="B504" t="str">
            <v>11 - Otros Gastos</v>
          </cell>
        </row>
        <row r="505">
          <cell r="A505" t="str">
            <v>6754</v>
          </cell>
          <cell r="B505" t="str">
            <v>11 - Otros Gastos</v>
          </cell>
        </row>
        <row r="506">
          <cell r="A506" t="str">
            <v>6755</v>
          </cell>
          <cell r="B506" t="str">
            <v>11 - Otros Gastos</v>
          </cell>
        </row>
        <row r="507">
          <cell r="A507" t="str">
            <v>6755</v>
          </cell>
          <cell r="B507" t="str">
            <v>11 - Otros Gastos</v>
          </cell>
        </row>
        <row r="508">
          <cell r="A508" t="str">
            <v>6755</v>
          </cell>
          <cell r="B508" t="str">
            <v>11 - Otros Gastos</v>
          </cell>
        </row>
        <row r="509">
          <cell r="A509" t="str">
            <v>6755</v>
          </cell>
          <cell r="B509" t="str">
            <v>11 - Otros Gastos</v>
          </cell>
        </row>
        <row r="510">
          <cell r="A510" t="str">
            <v>6755</v>
          </cell>
          <cell r="B510" t="str">
            <v>11 - Otros Gastos</v>
          </cell>
        </row>
        <row r="511">
          <cell r="A511" t="str">
            <v>6755</v>
          </cell>
          <cell r="B511" t="str">
            <v>11 - Otros Gastos</v>
          </cell>
        </row>
        <row r="512">
          <cell r="A512" t="str">
            <v>6755</v>
          </cell>
          <cell r="B512" t="str">
            <v>11 - Otros Gastos</v>
          </cell>
        </row>
        <row r="513">
          <cell r="A513" t="str">
            <v>6756</v>
          </cell>
          <cell r="B513" t="str">
            <v>11 - Otros Gastos</v>
          </cell>
        </row>
        <row r="514">
          <cell r="A514" t="str">
            <v>6756</v>
          </cell>
          <cell r="B514" t="str">
            <v>11 - Otros Gastos</v>
          </cell>
        </row>
        <row r="515">
          <cell r="A515" t="str">
            <v>6756</v>
          </cell>
          <cell r="B515" t="str">
            <v>11 - Otros Gastos</v>
          </cell>
        </row>
        <row r="516">
          <cell r="A516" t="str">
            <v>6757</v>
          </cell>
          <cell r="B516" t="str">
            <v>11 - Otros Gastos</v>
          </cell>
        </row>
        <row r="517">
          <cell r="A517" t="str">
            <v>6760</v>
          </cell>
          <cell r="B517" t="str">
            <v>11 - Otros Gastos</v>
          </cell>
        </row>
        <row r="518">
          <cell r="A518" t="str">
            <v>6761</v>
          </cell>
          <cell r="B518" t="str">
            <v>11 - Otros Gastos</v>
          </cell>
        </row>
        <row r="519">
          <cell r="A519" t="str">
            <v>6762</v>
          </cell>
          <cell r="B519" t="str">
            <v>04 - Sueldos y Cargas Sociales</v>
          </cell>
        </row>
        <row r="520">
          <cell r="A520" t="str">
            <v>6762</v>
          </cell>
          <cell r="B520" t="str">
            <v>04 - Sueldos y Cargas Sociales</v>
          </cell>
        </row>
        <row r="521">
          <cell r="A521" t="str">
            <v>6762</v>
          </cell>
          <cell r="B521" t="str">
            <v>04 - Sueldos y Cargas Sociales</v>
          </cell>
        </row>
        <row r="522">
          <cell r="A522" t="str">
            <v>6762</v>
          </cell>
          <cell r="B522" t="str">
            <v>04 - Sueldos y Cargas Sociales</v>
          </cell>
        </row>
        <row r="523">
          <cell r="A523" t="str">
            <v>6762</v>
          </cell>
          <cell r="B523" t="str">
            <v>04 - Sueldos y Cargas Sociales</v>
          </cell>
        </row>
        <row r="524">
          <cell r="A524" t="str">
            <v>6762</v>
          </cell>
          <cell r="B524" t="str">
            <v>04 - Sueldos y Cargas Sociales</v>
          </cell>
        </row>
        <row r="525">
          <cell r="A525" t="str">
            <v>6762</v>
          </cell>
          <cell r="B525" t="str">
            <v>04 - Sueldos y Cargas Sociales</v>
          </cell>
        </row>
        <row r="526">
          <cell r="A526" t="str">
            <v>6762</v>
          </cell>
          <cell r="B526" t="str">
            <v>04 - Sueldos y Cargas Sociales</v>
          </cell>
        </row>
        <row r="527">
          <cell r="A527" t="str">
            <v>6762</v>
          </cell>
          <cell r="B527" t="str">
            <v>04 - Sueldos y Cargas Sociales</v>
          </cell>
        </row>
        <row r="528">
          <cell r="A528" t="str">
            <v>6763</v>
          </cell>
          <cell r="B528" t="str">
            <v>11 - Otros Gastos</v>
          </cell>
        </row>
        <row r="529">
          <cell r="A529" t="str">
            <v>6763</v>
          </cell>
          <cell r="B529" t="str">
            <v>11 - Otros Gastos</v>
          </cell>
        </row>
        <row r="530">
          <cell r="A530" t="str">
            <v>6763</v>
          </cell>
          <cell r="B530" t="str">
            <v>11 - Otros Gastos</v>
          </cell>
        </row>
        <row r="531">
          <cell r="A531" t="str">
            <v>6763</v>
          </cell>
          <cell r="B531" t="str">
            <v>11 - Otros Gastos</v>
          </cell>
        </row>
        <row r="532">
          <cell r="A532" t="str">
            <v>6763</v>
          </cell>
          <cell r="B532" t="str">
            <v>11 - Otros Gastos</v>
          </cell>
        </row>
        <row r="533">
          <cell r="A533" t="str">
            <v>6763</v>
          </cell>
          <cell r="B533" t="str">
            <v>11 - Otros Gastos</v>
          </cell>
        </row>
        <row r="534">
          <cell r="A534" t="str">
            <v>6763</v>
          </cell>
          <cell r="B534" t="str">
            <v>11 - Otros Gastos</v>
          </cell>
        </row>
        <row r="535">
          <cell r="A535" t="str">
            <v>6763</v>
          </cell>
          <cell r="B535" t="str">
            <v>11 - Otros Gastos</v>
          </cell>
        </row>
        <row r="536">
          <cell r="A536" t="str">
            <v>6763</v>
          </cell>
          <cell r="B536" t="str">
            <v>11 - Otros Gastos</v>
          </cell>
        </row>
        <row r="537">
          <cell r="A537" t="str">
            <v>6763</v>
          </cell>
          <cell r="B537" t="str">
            <v>11 - Otros Gastos</v>
          </cell>
        </row>
        <row r="538">
          <cell r="A538" t="str">
            <v>6763</v>
          </cell>
          <cell r="B538" t="str">
            <v>11 - Otros Gastos</v>
          </cell>
        </row>
        <row r="539">
          <cell r="A539" t="str">
            <v>6763</v>
          </cell>
          <cell r="B539" t="str">
            <v>11 - Otros Gastos</v>
          </cell>
        </row>
        <row r="540">
          <cell r="A540" t="str">
            <v>6763.001</v>
          </cell>
          <cell r="B540" t="str">
            <v>11 - Otros Gastos</v>
          </cell>
        </row>
        <row r="541">
          <cell r="A541" t="str">
            <v>6764</v>
          </cell>
          <cell r="B541" t="str">
            <v>11 - Otros Gastos</v>
          </cell>
        </row>
        <row r="542">
          <cell r="A542" t="str">
            <v>6765</v>
          </cell>
          <cell r="B542" t="str">
            <v>11 - Otros Gastos</v>
          </cell>
        </row>
        <row r="543">
          <cell r="A543" t="str">
            <v>6765</v>
          </cell>
          <cell r="B543" t="str">
            <v>11 - Otros Gastos</v>
          </cell>
        </row>
        <row r="544">
          <cell r="A544" t="str">
            <v>6767</v>
          </cell>
          <cell r="B544" t="str">
            <v>11 - Otros Gastos</v>
          </cell>
        </row>
        <row r="545">
          <cell r="A545" t="str">
            <v>6768</v>
          </cell>
          <cell r="B545" t="str">
            <v>11 - Otros Gastos</v>
          </cell>
        </row>
        <row r="546">
          <cell r="A546" t="str">
            <v>6769</v>
          </cell>
          <cell r="B546" t="str">
            <v>11 - Otros Gastos</v>
          </cell>
        </row>
        <row r="547">
          <cell r="A547" t="str">
            <v>6769</v>
          </cell>
          <cell r="B547" t="str">
            <v>11 - Otros Gastos</v>
          </cell>
        </row>
        <row r="548">
          <cell r="A548" t="str">
            <v>6770</v>
          </cell>
          <cell r="B548" t="str">
            <v>14 - Compromiso Reducción</v>
          </cell>
        </row>
        <row r="549">
          <cell r="A549" t="str">
            <v>7022</v>
          </cell>
          <cell r="B549" t="str">
            <v>11 - Otros Gastos</v>
          </cell>
        </row>
        <row r="550">
          <cell r="A550" t="str">
            <v>7022</v>
          </cell>
          <cell r="B550" t="str">
            <v>11 - Otros Gastos</v>
          </cell>
        </row>
        <row r="551">
          <cell r="A551" t="str">
            <v>7045</v>
          </cell>
          <cell r="B551" t="str">
            <v>02 - Contratistas</v>
          </cell>
        </row>
        <row r="552">
          <cell r="A552" t="str">
            <v>7046</v>
          </cell>
          <cell r="B552" t="str">
            <v>02 - Contratistas</v>
          </cell>
        </row>
        <row r="553">
          <cell r="A553" t="str">
            <v>7093</v>
          </cell>
          <cell r="B553" t="str">
            <v>11 - Otros Gastos</v>
          </cell>
        </row>
        <row r="554">
          <cell r="A554" t="str">
            <v>7093</v>
          </cell>
          <cell r="B554" t="str">
            <v>11 - Otros Gastos</v>
          </cell>
        </row>
        <row r="555">
          <cell r="A555" t="str">
            <v>7201</v>
          </cell>
          <cell r="B555" t="str">
            <v>11 - Otros Gastos</v>
          </cell>
        </row>
        <row r="556">
          <cell r="A556" t="str">
            <v>7203</v>
          </cell>
          <cell r="B556" t="str">
            <v>11 - Otros Gastos</v>
          </cell>
        </row>
        <row r="557">
          <cell r="A557" t="str">
            <v>7204</v>
          </cell>
          <cell r="B557" t="str">
            <v>11 - Otros Gastos</v>
          </cell>
        </row>
        <row r="558">
          <cell r="A558" t="str">
            <v>7205</v>
          </cell>
          <cell r="B558" t="str">
            <v>11 - Otros Gastos</v>
          </cell>
        </row>
        <row r="559">
          <cell r="A559" t="str">
            <v>7205</v>
          </cell>
          <cell r="B559" t="str">
            <v>11 - Otros Gastos</v>
          </cell>
        </row>
        <row r="560">
          <cell r="A560" t="str">
            <v>7206</v>
          </cell>
          <cell r="B560" t="str">
            <v>11 - Otros Gastos</v>
          </cell>
        </row>
        <row r="561">
          <cell r="A561" t="str">
            <v>7207</v>
          </cell>
          <cell r="B561" t="str">
            <v>11 - Otros Gastos</v>
          </cell>
        </row>
        <row r="562">
          <cell r="A562" t="str">
            <v>9652</v>
          </cell>
          <cell r="B562" t="str">
            <v>04 - Sueldos y Cargas Sociales</v>
          </cell>
        </row>
      </sheetData>
    </sheetDataSet>
  </externalBook>
</externalLink>
</file>

<file path=xl/externalLinks/externalLink3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rme global"/>
      <sheetName val="Informe Individual Nva Pol"/>
      <sheetName val="Netos  país"/>
      <sheetName val="Remun. Bruta Teorica"/>
    </sheetNames>
    <sheetDataSet>
      <sheetData sheetId="0" refreshError="1">
        <row r="6">
          <cell r="A6" t="str">
            <v>LEGAJO</v>
          </cell>
          <cell r="B6" t="str">
            <v>APELLIDO</v>
          </cell>
          <cell r="C6" t="str">
            <v>NOMBRES</v>
          </cell>
          <cell r="D6" t="str">
            <v>PUESTO /FUNCION</v>
          </cell>
          <cell r="E6" t="str">
            <v>CATEG</v>
          </cell>
          <cell r="F6" t="str">
            <v>REMUNERAC. BRUTA MENSUAL</v>
          </cell>
          <cell r="G6" t="str">
            <v>ADICIONAL TAREA SUPERIOR</v>
          </cell>
          <cell r="H6" t="str">
            <v xml:space="preserve">CANTIDAD SUELDOS COMPENS. VARIABLE </v>
          </cell>
          <cell r="I6" t="str">
            <v xml:space="preserve">IMPORTE COMPENS. VARIABLE </v>
          </cell>
          <cell r="J6" t="str">
            <v>REMUNERAC. BRUTA ANUAL EN ARGENTINA</v>
          </cell>
          <cell r="K6" t="str">
            <v>REM. NETA ANUAL SIN COMP. VARIABLE</v>
          </cell>
          <cell r="L6" t="str">
            <v>COMPENSAC. VARIABLE NETA</v>
          </cell>
          <cell r="M6" t="str">
            <v>REMUN, NETA ANUAL EN ARGENTINA C / COMP.VAR.</v>
          </cell>
          <cell r="N6" t="str">
            <v>DESTINO</v>
          </cell>
          <cell r="O6" t="str">
            <v>% ADIC. DE ASIG.</v>
          </cell>
          <cell r="P6" t="str">
            <v>ADICIONAL DE ASIGNACIÓN  NETO</v>
          </cell>
          <cell r="Q6" t="str">
            <v>ADICIONAL DE ASIGNACIÓN S / COMP. VAR. NETO</v>
          </cell>
          <cell r="R6" t="str">
            <v>% HARDSHIP</v>
          </cell>
          <cell r="S6" t="str">
            <v>HARDSHIP NETO</v>
          </cell>
          <cell r="T6" t="str">
            <v>% BIENES Y SERVIC.</v>
          </cell>
          <cell r="U6" t="str">
            <v>BIENES Y SERVICIOS NETO</v>
          </cell>
          <cell r="V6" t="str">
            <v>ADICIONAL PERSONAL NETO</v>
          </cell>
          <cell r="W6" t="str">
            <v>OTROS</v>
          </cell>
          <cell r="X6" t="str">
            <v>NETO TOTAL DE ADIC. EN EL EXTERIOR</v>
          </cell>
          <cell r="Y6" t="str">
            <v>BRUTO TOTAL DE ADIC. EL EXTERIOR</v>
          </cell>
          <cell r="Z6" t="str">
            <v>NETO DE LA ASIG. INTERN.</v>
          </cell>
          <cell r="AA6" t="str">
            <v>BRUTO DE LA ASIG. INTERN.</v>
          </cell>
        </row>
        <row r="7">
          <cell r="A7">
            <v>1008035725</v>
          </cell>
          <cell r="B7" t="str">
            <v>BIANCHETTI</v>
          </cell>
          <cell r="C7" t="str">
            <v>Miguel</v>
          </cell>
          <cell r="D7" t="str">
            <v>Gte Gral</v>
          </cell>
          <cell r="E7">
            <v>62</v>
          </cell>
          <cell r="F7">
            <v>12766</v>
          </cell>
          <cell r="G7">
            <v>0</v>
          </cell>
          <cell r="H7">
            <v>4.75</v>
          </cell>
          <cell r="I7">
            <v>60587</v>
          </cell>
          <cell r="J7">
            <v>226545</v>
          </cell>
          <cell r="K7">
            <v>116638</v>
          </cell>
          <cell r="L7">
            <v>37941</v>
          </cell>
          <cell r="M7">
            <v>154579</v>
          </cell>
          <cell r="N7" t="str">
            <v>Brasil . Rio de Janeiro</v>
          </cell>
          <cell r="O7">
            <v>0.15</v>
          </cell>
          <cell r="P7">
            <v>15130</v>
          </cell>
          <cell r="Q7">
            <v>5167</v>
          </cell>
          <cell r="R7">
            <v>0.1</v>
          </cell>
          <cell r="S7">
            <v>14024</v>
          </cell>
          <cell r="T7">
            <v>0</v>
          </cell>
          <cell r="U7">
            <v>0</v>
          </cell>
          <cell r="V7">
            <v>0</v>
          </cell>
          <cell r="W7">
            <v>0</v>
          </cell>
          <cell r="X7">
            <v>34321</v>
          </cell>
          <cell r="Y7">
            <v>53909</v>
          </cell>
          <cell r="Z7">
            <v>188900</v>
          </cell>
          <cell r="AA7">
            <v>280454</v>
          </cell>
        </row>
        <row r="8">
          <cell r="A8">
            <v>4006040386</v>
          </cell>
          <cell r="B8" t="str">
            <v>MARTINEZ</v>
          </cell>
          <cell r="C8" t="str">
            <v>Aníbal</v>
          </cell>
          <cell r="D8" t="str">
            <v>Gte. Admin.</v>
          </cell>
          <cell r="E8">
            <v>57</v>
          </cell>
          <cell r="F8">
            <v>4500</v>
          </cell>
          <cell r="G8">
            <v>0</v>
          </cell>
          <cell r="H8">
            <v>2</v>
          </cell>
          <cell r="I8">
            <v>9000</v>
          </cell>
          <cell r="J8">
            <v>67500</v>
          </cell>
          <cell r="K8">
            <v>45221</v>
          </cell>
          <cell r="L8">
            <v>7073</v>
          </cell>
          <cell r="M8">
            <v>52294</v>
          </cell>
          <cell r="N8" t="str">
            <v>Brasil . Rio de Janeiro</v>
          </cell>
          <cell r="O8">
            <v>0.15</v>
          </cell>
          <cell r="P8">
            <v>8775</v>
          </cell>
          <cell r="Q8">
            <v>1350</v>
          </cell>
          <cell r="R8">
            <v>0.1</v>
          </cell>
          <cell r="S8">
            <v>5850</v>
          </cell>
          <cell r="T8">
            <v>0</v>
          </cell>
          <cell r="U8">
            <v>0</v>
          </cell>
          <cell r="V8">
            <v>0</v>
          </cell>
          <cell r="W8">
            <v>0</v>
          </cell>
          <cell r="X8">
            <v>15975</v>
          </cell>
          <cell r="Y8">
            <v>22992</v>
          </cell>
          <cell r="Z8">
            <v>68269</v>
          </cell>
          <cell r="AA8">
            <v>90492</v>
          </cell>
        </row>
        <row r="9">
          <cell r="A9">
            <v>4010941885</v>
          </cell>
          <cell r="B9" t="str">
            <v>DIPINTO CAFIERO</v>
          </cell>
          <cell r="C9" t="str">
            <v>Roberto</v>
          </cell>
          <cell r="D9" t="str">
            <v>Gte. Gral.</v>
          </cell>
          <cell r="E9">
            <v>60</v>
          </cell>
          <cell r="F9">
            <v>8833</v>
          </cell>
          <cell r="G9">
            <v>0</v>
          </cell>
          <cell r="H9">
            <v>7.6</v>
          </cell>
          <cell r="I9">
            <v>65500</v>
          </cell>
          <cell r="J9">
            <v>180329</v>
          </cell>
          <cell r="K9">
            <v>84435</v>
          </cell>
          <cell r="L9">
            <v>41973</v>
          </cell>
          <cell r="M9">
            <v>126408</v>
          </cell>
          <cell r="N9" t="str">
            <v>Bolivia - Sta. Cruz de la Sierra</v>
          </cell>
          <cell r="O9">
            <v>0.15</v>
          </cell>
          <cell r="P9">
            <v>17224</v>
          </cell>
          <cell r="Q9">
            <v>9825</v>
          </cell>
          <cell r="R9">
            <v>0.15</v>
          </cell>
          <cell r="S9">
            <v>17224</v>
          </cell>
          <cell r="T9">
            <v>0</v>
          </cell>
          <cell r="U9">
            <v>65074</v>
          </cell>
          <cell r="V9">
            <v>0</v>
          </cell>
          <cell r="W9">
            <v>0</v>
          </cell>
          <cell r="X9">
            <v>109347</v>
          </cell>
          <cell r="Y9">
            <v>172210</v>
          </cell>
          <cell r="Z9">
            <v>235755</v>
          </cell>
          <cell r="AA9">
            <v>352539</v>
          </cell>
        </row>
        <row r="10">
          <cell r="A10">
            <v>1013683522</v>
          </cell>
          <cell r="B10" t="str">
            <v>RAFFAELI</v>
          </cell>
          <cell r="C10" t="str">
            <v>Nestor</v>
          </cell>
          <cell r="D10" t="str">
            <v>Controller</v>
          </cell>
          <cell r="E10">
            <v>58</v>
          </cell>
          <cell r="F10">
            <v>7194</v>
          </cell>
          <cell r="G10">
            <v>0</v>
          </cell>
          <cell r="H10">
            <v>0</v>
          </cell>
          <cell r="I10">
            <v>0</v>
          </cell>
          <cell r="J10">
            <v>93522</v>
          </cell>
          <cell r="K10">
            <v>70095</v>
          </cell>
          <cell r="L10">
            <v>0</v>
          </cell>
          <cell r="M10">
            <v>70095</v>
          </cell>
          <cell r="N10" t="str">
            <v>Bolivia - Sta. Cruz de la Sierra</v>
          </cell>
          <cell r="O10">
            <v>0.15</v>
          </cell>
          <cell r="P10">
            <v>14028</v>
          </cell>
          <cell r="Q10">
            <v>0</v>
          </cell>
          <cell r="R10">
            <v>0.15</v>
          </cell>
          <cell r="S10">
            <v>14028</v>
          </cell>
          <cell r="T10">
            <v>0</v>
          </cell>
          <cell r="U10">
            <v>0</v>
          </cell>
          <cell r="V10">
            <v>0</v>
          </cell>
          <cell r="W10">
            <v>0</v>
          </cell>
          <cell r="X10">
            <v>28056</v>
          </cell>
          <cell r="Y10">
            <v>41415</v>
          </cell>
          <cell r="Z10">
            <v>98151</v>
          </cell>
          <cell r="AA10">
            <v>134937</v>
          </cell>
        </row>
        <row r="11">
          <cell r="A11">
            <v>1018773480</v>
          </cell>
          <cell r="B11" t="str">
            <v>BENEDINI</v>
          </cell>
          <cell r="C11" t="str">
            <v>Adolfo</v>
          </cell>
          <cell r="D11" t="str">
            <v>Gte. Admin.</v>
          </cell>
          <cell r="E11">
            <v>57</v>
          </cell>
          <cell r="F11">
            <v>4550</v>
          </cell>
          <cell r="G11">
            <v>0</v>
          </cell>
          <cell r="H11">
            <v>3</v>
          </cell>
          <cell r="I11">
            <v>13650</v>
          </cell>
          <cell r="J11">
            <v>72800</v>
          </cell>
          <cell r="K11">
            <v>44955</v>
          </cell>
          <cell r="L11">
            <v>10491</v>
          </cell>
          <cell r="M11">
            <v>55446</v>
          </cell>
          <cell r="N11" t="str">
            <v>Bolivia - Sta. Cruz de la Sierra</v>
          </cell>
          <cell r="O11">
            <v>0.15</v>
          </cell>
          <cell r="P11">
            <v>8873</v>
          </cell>
          <cell r="Q11">
            <v>2048</v>
          </cell>
          <cell r="R11">
            <v>0.15</v>
          </cell>
          <cell r="S11">
            <v>8873</v>
          </cell>
          <cell r="T11">
            <v>0</v>
          </cell>
          <cell r="U11">
            <v>33778</v>
          </cell>
          <cell r="V11">
            <v>0</v>
          </cell>
          <cell r="W11">
            <v>0</v>
          </cell>
          <cell r="X11">
            <v>53572</v>
          </cell>
          <cell r="Y11">
            <v>81270</v>
          </cell>
          <cell r="Z11">
            <v>109018</v>
          </cell>
          <cell r="AA11">
            <v>154070</v>
          </cell>
        </row>
        <row r="12">
          <cell r="A12">
            <v>1006437773</v>
          </cell>
          <cell r="B12" t="str">
            <v>BARRERA</v>
          </cell>
          <cell r="C12" t="str">
            <v>Ramón</v>
          </cell>
          <cell r="D12" t="str">
            <v>Profecional SR.</v>
          </cell>
          <cell r="E12">
            <v>56</v>
          </cell>
          <cell r="F12">
            <v>4000</v>
          </cell>
          <cell r="G12">
            <v>0</v>
          </cell>
          <cell r="H12">
            <v>3</v>
          </cell>
          <cell r="I12">
            <v>12000</v>
          </cell>
          <cell r="J12">
            <v>64000</v>
          </cell>
          <cell r="K12">
            <v>40328</v>
          </cell>
          <cell r="L12">
            <v>9423</v>
          </cell>
          <cell r="M12">
            <v>49751</v>
          </cell>
          <cell r="N12" t="str">
            <v>Perú - Talara</v>
          </cell>
          <cell r="O12">
            <v>0.15</v>
          </cell>
          <cell r="P12">
            <v>7800</v>
          </cell>
          <cell r="Q12">
            <v>1800</v>
          </cell>
          <cell r="R12">
            <v>0.4</v>
          </cell>
          <cell r="S12">
            <v>20800</v>
          </cell>
          <cell r="T12">
            <v>0</v>
          </cell>
          <cell r="U12">
            <v>32722</v>
          </cell>
          <cell r="V12">
            <v>0</v>
          </cell>
          <cell r="W12">
            <v>0</v>
          </cell>
          <cell r="X12">
            <v>63122</v>
          </cell>
          <cell r="Y12">
            <v>95836</v>
          </cell>
          <cell r="Z12">
            <v>112873</v>
          </cell>
          <cell r="AA12">
            <v>159836</v>
          </cell>
        </row>
        <row r="13">
          <cell r="A13">
            <v>1012021076</v>
          </cell>
          <cell r="B13" t="str">
            <v>BENITO</v>
          </cell>
          <cell r="C13" t="str">
            <v>José</v>
          </cell>
          <cell r="D13" t="str">
            <v>Profecional Principal</v>
          </cell>
          <cell r="E13">
            <v>57</v>
          </cell>
          <cell r="F13">
            <v>4620</v>
          </cell>
          <cell r="G13">
            <v>270</v>
          </cell>
          <cell r="H13">
            <v>3</v>
          </cell>
          <cell r="I13">
            <v>13860</v>
          </cell>
          <cell r="J13">
            <v>77430</v>
          </cell>
          <cell r="K13">
            <v>47530</v>
          </cell>
          <cell r="L13">
            <v>9772</v>
          </cell>
          <cell r="M13">
            <v>57302</v>
          </cell>
          <cell r="N13" t="str">
            <v>Perú - Talara</v>
          </cell>
          <cell r="O13">
            <v>0.15</v>
          </cell>
          <cell r="P13">
            <v>9536</v>
          </cell>
          <cell r="Q13">
            <v>2079</v>
          </cell>
          <cell r="R13">
            <v>0.4</v>
          </cell>
          <cell r="S13">
            <v>25428</v>
          </cell>
          <cell r="T13">
            <v>0</v>
          </cell>
          <cell r="U13">
            <v>25727</v>
          </cell>
          <cell r="V13">
            <v>0</v>
          </cell>
          <cell r="W13">
            <v>0</v>
          </cell>
          <cell r="X13">
            <v>62770</v>
          </cell>
          <cell r="Y13">
            <v>93975</v>
          </cell>
          <cell r="Z13">
            <v>120072</v>
          </cell>
          <cell r="AA13">
            <v>171405</v>
          </cell>
        </row>
        <row r="14">
          <cell r="A14">
            <v>4008065048</v>
          </cell>
          <cell r="B14" t="str">
            <v>BOLENTINI</v>
          </cell>
          <cell r="C14" t="str">
            <v>Sergio Daneil</v>
          </cell>
          <cell r="D14" t="str">
            <v>Gte. Adm. y Fin. Regional</v>
          </cell>
          <cell r="E14">
            <v>60</v>
          </cell>
          <cell r="F14">
            <v>8400</v>
          </cell>
          <cell r="G14">
            <v>0</v>
          </cell>
          <cell r="H14">
            <v>4</v>
          </cell>
          <cell r="I14">
            <v>33600</v>
          </cell>
          <cell r="J14">
            <v>142800</v>
          </cell>
          <cell r="K14">
            <v>80264</v>
          </cell>
          <cell r="L14">
            <v>21643</v>
          </cell>
          <cell r="M14">
            <v>101907</v>
          </cell>
          <cell r="N14" t="str">
            <v>Ecuador - Quito</v>
          </cell>
          <cell r="O14">
            <v>0.15</v>
          </cell>
          <cell r="P14">
            <v>16380</v>
          </cell>
          <cell r="Q14">
            <v>5040</v>
          </cell>
          <cell r="R14">
            <v>0.15</v>
          </cell>
          <cell r="S14">
            <v>16380</v>
          </cell>
          <cell r="T14">
            <v>0</v>
          </cell>
          <cell r="U14">
            <v>40517</v>
          </cell>
          <cell r="V14">
            <v>0</v>
          </cell>
          <cell r="W14">
            <v>0</v>
          </cell>
          <cell r="X14">
            <v>78317</v>
          </cell>
          <cell r="Y14">
            <v>124306</v>
          </cell>
          <cell r="Z14">
            <v>180224</v>
          </cell>
          <cell r="AA14">
            <v>267106</v>
          </cell>
        </row>
        <row r="15">
          <cell r="A15">
            <v>1013970682</v>
          </cell>
          <cell r="B15" t="str">
            <v>BONAVIA</v>
          </cell>
          <cell r="C15" t="str">
            <v xml:space="preserve">Osvaldo </v>
          </cell>
          <cell r="D15" t="str">
            <v>Lider Equipo SR.</v>
          </cell>
          <cell r="E15">
            <v>58</v>
          </cell>
          <cell r="F15">
            <v>5039</v>
          </cell>
          <cell r="G15">
            <v>0</v>
          </cell>
          <cell r="H15">
            <v>3</v>
          </cell>
          <cell r="I15">
            <v>15117</v>
          </cell>
          <cell r="J15">
            <v>80624</v>
          </cell>
          <cell r="K15">
            <v>49443</v>
          </cell>
          <cell r="L15">
            <v>10647</v>
          </cell>
          <cell r="M15">
            <v>60090</v>
          </cell>
          <cell r="N15" t="str">
            <v>Perú - Talara</v>
          </cell>
          <cell r="O15">
            <v>0.15</v>
          </cell>
          <cell r="P15">
            <v>9826</v>
          </cell>
          <cell r="Q15">
            <v>2268</v>
          </cell>
          <cell r="R15">
            <v>0.4</v>
          </cell>
          <cell r="S15">
            <v>26203</v>
          </cell>
          <cell r="T15">
            <v>0</v>
          </cell>
          <cell r="U15">
            <v>0</v>
          </cell>
          <cell r="V15">
            <v>0</v>
          </cell>
          <cell r="W15">
            <v>0</v>
          </cell>
          <cell r="X15">
            <v>38297</v>
          </cell>
          <cell r="Y15">
            <v>55113</v>
          </cell>
          <cell r="Z15">
            <v>98387</v>
          </cell>
          <cell r="AA15">
            <v>135737</v>
          </cell>
        </row>
        <row r="16">
          <cell r="A16">
            <v>1012064446</v>
          </cell>
          <cell r="B16" t="str">
            <v>BUSCHIAZZO</v>
          </cell>
          <cell r="C16" t="str">
            <v>Hector Horacio</v>
          </cell>
          <cell r="D16" t="str">
            <v>Jefe Contratos</v>
          </cell>
          <cell r="E16">
            <v>57</v>
          </cell>
          <cell r="F16">
            <v>4400</v>
          </cell>
          <cell r="G16">
            <v>530</v>
          </cell>
          <cell r="H16">
            <v>3</v>
          </cell>
          <cell r="I16">
            <v>14790</v>
          </cell>
          <cell r="J16">
            <v>78880</v>
          </cell>
          <cell r="K16">
            <v>48775</v>
          </cell>
          <cell r="L16">
            <v>10300</v>
          </cell>
          <cell r="M16">
            <v>59075</v>
          </cell>
          <cell r="N16" t="str">
            <v>Ecuador - Quito</v>
          </cell>
          <cell r="O16">
            <v>0.15</v>
          </cell>
          <cell r="P16">
            <v>9614</v>
          </cell>
          <cell r="Q16">
            <v>2219</v>
          </cell>
          <cell r="R16">
            <v>0.15</v>
          </cell>
          <cell r="S16">
            <v>9614</v>
          </cell>
          <cell r="T16">
            <v>0</v>
          </cell>
          <cell r="U16">
            <v>32884</v>
          </cell>
          <cell r="V16">
            <v>0</v>
          </cell>
          <cell r="W16">
            <v>0</v>
          </cell>
          <cell r="X16">
            <v>54331</v>
          </cell>
          <cell r="Y16">
            <v>81611</v>
          </cell>
          <cell r="Z16">
            <v>113406</v>
          </cell>
          <cell r="AA16">
            <v>160491</v>
          </cell>
        </row>
        <row r="17">
          <cell r="A17">
            <v>1014625968</v>
          </cell>
          <cell r="B17" t="str">
            <v>CANCELLIERI</v>
          </cell>
          <cell r="C17" t="str">
            <v>Eduardo Alfredo</v>
          </cell>
          <cell r="D17" t="str">
            <v>Gerente Yacimiento</v>
          </cell>
          <cell r="E17">
            <v>59</v>
          </cell>
          <cell r="F17">
            <v>6870</v>
          </cell>
          <cell r="G17">
            <v>0</v>
          </cell>
          <cell r="H17">
            <v>4</v>
          </cell>
          <cell r="I17">
            <v>27480</v>
          </cell>
          <cell r="J17">
            <v>116790</v>
          </cell>
          <cell r="K17">
            <v>67020</v>
          </cell>
          <cell r="L17">
            <v>18610</v>
          </cell>
          <cell r="M17">
            <v>85630</v>
          </cell>
          <cell r="N17" t="str">
            <v>Perú - Talara</v>
          </cell>
          <cell r="O17">
            <v>0.15</v>
          </cell>
          <cell r="P17">
            <v>13397</v>
          </cell>
          <cell r="Q17">
            <v>4122</v>
          </cell>
          <cell r="R17">
            <v>0.4</v>
          </cell>
          <cell r="S17">
            <v>35724</v>
          </cell>
          <cell r="T17">
            <v>0</v>
          </cell>
          <cell r="U17">
            <v>43534</v>
          </cell>
          <cell r="V17">
            <v>0</v>
          </cell>
          <cell r="W17">
            <v>0</v>
          </cell>
          <cell r="X17">
            <v>96777</v>
          </cell>
          <cell r="Y17">
            <v>153675</v>
          </cell>
          <cell r="Z17">
            <v>182407</v>
          </cell>
          <cell r="AA17">
            <v>270465</v>
          </cell>
        </row>
        <row r="18">
          <cell r="A18">
            <v>1008341804</v>
          </cell>
          <cell r="B18" t="str">
            <v>FUNARO CHAÑAL</v>
          </cell>
          <cell r="C18" t="str">
            <v>Juan Carlos</v>
          </cell>
          <cell r="D18" t="str">
            <v>Gte. Abastec.</v>
          </cell>
          <cell r="E18">
            <v>57</v>
          </cell>
          <cell r="F18">
            <v>4925</v>
          </cell>
          <cell r="G18">
            <v>0</v>
          </cell>
          <cell r="H18">
            <v>3</v>
          </cell>
          <cell r="I18">
            <v>14775</v>
          </cell>
          <cell r="J18">
            <v>78800</v>
          </cell>
          <cell r="K18">
            <v>47458</v>
          </cell>
          <cell r="L18">
            <v>10571</v>
          </cell>
          <cell r="M18">
            <v>58029</v>
          </cell>
          <cell r="N18" t="str">
            <v>Perú - Talara</v>
          </cell>
          <cell r="O18">
            <v>0.15</v>
          </cell>
          <cell r="P18">
            <v>9604</v>
          </cell>
          <cell r="Q18">
            <v>2216</v>
          </cell>
          <cell r="R18">
            <v>0.4</v>
          </cell>
          <cell r="S18">
            <v>25610</v>
          </cell>
          <cell r="T18">
            <v>0</v>
          </cell>
          <cell r="U18">
            <v>26036</v>
          </cell>
          <cell r="V18">
            <v>0</v>
          </cell>
          <cell r="W18">
            <v>0</v>
          </cell>
          <cell r="X18">
            <v>63466</v>
          </cell>
          <cell r="Y18">
            <v>95124</v>
          </cell>
          <cell r="Z18">
            <v>121495</v>
          </cell>
          <cell r="AA18">
            <v>173924</v>
          </cell>
        </row>
        <row r="19">
          <cell r="A19">
            <v>1018429834</v>
          </cell>
          <cell r="B19" t="str">
            <v>GUIÑAZU</v>
          </cell>
          <cell r="C19" t="str">
            <v>Alfredo Walter</v>
          </cell>
          <cell r="D19" t="str">
            <v>Jefe Perforac.</v>
          </cell>
          <cell r="E19">
            <v>56</v>
          </cell>
          <cell r="F19">
            <v>4400</v>
          </cell>
          <cell r="G19">
            <v>0</v>
          </cell>
          <cell r="H19">
            <v>2</v>
          </cell>
          <cell r="I19">
            <v>8800</v>
          </cell>
          <cell r="J19">
            <v>66000</v>
          </cell>
          <cell r="K19">
            <v>43649</v>
          </cell>
          <cell r="L19">
            <v>6802</v>
          </cell>
          <cell r="M19">
            <v>50451</v>
          </cell>
          <cell r="N19" t="str">
            <v>Ecuador - Quito</v>
          </cell>
          <cell r="O19">
            <v>0.15</v>
          </cell>
          <cell r="P19">
            <v>8580</v>
          </cell>
          <cell r="Q19">
            <v>1320</v>
          </cell>
          <cell r="R19">
            <v>0.15</v>
          </cell>
          <cell r="S19">
            <v>8580</v>
          </cell>
          <cell r="T19">
            <v>0</v>
          </cell>
          <cell r="U19">
            <v>26307</v>
          </cell>
          <cell r="V19">
            <v>0</v>
          </cell>
          <cell r="W19">
            <v>0</v>
          </cell>
          <cell r="X19">
            <v>44787</v>
          </cell>
          <cell r="Y19">
            <v>65173</v>
          </cell>
          <cell r="Z19">
            <v>95238</v>
          </cell>
          <cell r="AA19">
            <v>131173</v>
          </cell>
        </row>
        <row r="20">
          <cell r="A20">
            <v>1016415959</v>
          </cell>
          <cell r="B20" t="str">
            <v>GUTIERREZ</v>
          </cell>
          <cell r="C20" t="str">
            <v>Fabián Edgardo</v>
          </cell>
          <cell r="D20" t="str">
            <v>Lider Equipo SR.</v>
          </cell>
          <cell r="E20">
            <v>58</v>
          </cell>
          <cell r="F20">
            <v>5100</v>
          </cell>
          <cell r="G20">
            <v>0</v>
          </cell>
          <cell r="H20">
            <v>3</v>
          </cell>
          <cell r="I20">
            <v>15300</v>
          </cell>
          <cell r="J20">
            <v>81600</v>
          </cell>
          <cell r="K20">
            <v>50476</v>
          </cell>
          <cell r="L20">
            <v>10694</v>
          </cell>
          <cell r="M20">
            <v>61170</v>
          </cell>
          <cell r="N20" t="str">
            <v>Perú - Talara</v>
          </cell>
          <cell r="O20">
            <v>0.15</v>
          </cell>
          <cell r="P20">
            <v>9945</v>
          </cell>
          <cell r="Q20">
            <v>2295</v>
          </cell>
          <cell r="R20">
            <v>0.4</v>
          </cell>
          <cell r="S20">
            <v>26520</v>
          </cell>
          <cell r="T20">
            <v>0</v>
          </cell>
          <cell r="U20">
            <v>35397</v>
          </cell>
          <cell r="V20">
            <v>0</v>
          </cell>
          <cell r="W20">
            <v>0</v>
          </cell>
          <cell r="X20">
            <v>74157</v>
          </cell>
          <cell r="Y20">
            <v>112615</v>
          </cell>
          <cell r="Z20">
            <v>135327</v>
          </cell>
          <cell r="AA20">
            <v>194215</v>
          </cell>
        </row>
        <row r="21">
          <cell r="A21">
            <v>1013997164</v>
          </cell>
          <cell r="B21" t="str">
            <v>JARAMILLO</v>
          </cell>
          <cell r="C21" t="str">
            <v>Carlos Alberto</v>
          </cell>
          <cell r="D21" t="str">
            <v>Profesional SR.</v>
          </cell>
          <cell r="E21">
            <v>56</v>
          </cell>
          <cell r="F21">
            <v>4045</v>
          </cell>
          <cell r="G21">
            <v>0</v>
          </cell>
          <cell r="H21">
            <v>0</v>
          </cell>
          <cell r="I21">
            <v>0</v>
          </cell>
          <cell r="J21">
            <v>52585</v>
          </cell>
          <cell r="K21">
            <v>40543</v>
          </cell>
          <cell r="L21">
            <v>0</v>
          </cell>
          <cell r="M21">
            <v>40543</v>
          </cell>
          <cell r="N21" t="str">
            <v>Perú - Talara</v>
          </cell>
          <cell r="O21">
            <v>0.15</v>
          </cell>
          <cell r="P21">
            <v>7888</v>
          </cell>
          <cell r="Q21">
            <v>0</v>
          </cell>
          <cell r="R21">
            <v>0.4</v>
          </cell>
          <cell r="S21">
            <v>21034</v>
          </cell>
          <cell r="T21">
            <v>0</v>
          </cell>
          <cell r="U21">
            <v>27633</v>
          </cell>
          <cell r="V21">
            <v>0</v>
          </cell>
          <cell r="W21">
            <v>0</v>
          </cell>
          <cell r="X21">
            <v>56555</v>
          </cell>
          <cell r="Y21">
            <v>81284</v>
          </cell>
          <cell r="Z21">
            <v>97098</v>
          </cell>
          <cell r="AA21">
            <v>133869</v>
          </cell>
        </row>
        <row r="22">
          <cell r="A22">
            <v>1011904267</v>
          </cell>
          <cell r="B22" t="str">
            <v>JAVIER</v>
          </cell>
          <cell r="C22" t="str">
            <v>Ruben Ignacio</v>
          </cell>
          <cell r="D22" t="str">
            <v>Profesional SR.</v>
          </cell>
          <cell r="E22">
            <v>56</v>
          </cell>
          <cell r="F22">
            <v>3900</v>
          </cell>
          <cell r="G22">
            <v>0</v>
          </cell>
          <cell r="H22">
            <v>0</v>
          </cell>
          <cell r="I22">
            <v>0</v>
          </cell>
          <cell r="J22">
            <v>50700</v>
          </cell>
          <cell r="K22">
            <v>39279</v>
          </cell>
          <cell r="L22">
            <v>0</v>
          </cell>
          <cell r="M22">
            <v>39279</v>
          </cell>
          <cell r="N22" t="str">
            <v>Perú - Talara</v>
          </cell>
          <cell r="O22">
            <v>0.15</v>
          </cell>
          <cell r="P22">
            <v>7605</v>
          </cell>
          <cell r="Q22">
            <v>0</v>
          </cell>
          <cell r="R22">
            <v>0.4</v>
          </cell>
          <cell r="S22">
            <v>20280</v>
          </cell>
          <cell r="T22">
            <v>0</v>
          </cell>
          <cell r="U22">
            <v>27012</v>
          </cell>
          <cell r="V22">
            <v>0</v>
          </cell>
          <cell r="W22">
            <v>0</v>
          </cell>
          <cell r="X22">
            <v>54897</v>
          </cell>
          <cell r="Y22">
            <v>78210</v>
          </cell>
          <cell r="Z22">
            <v>94176</v>
          </cell>
          <cell r="AA22">
            <v>128910</v>
          </cell>
        </row>
        <row r="23">
          <cell r="A23">
            <v>1011741656</v>
          </cell>
          <cell r="B23" t="str">
            <v>LLOYD</v>
          </cell>
          <cell r="C23" t="str">
            <v>Roberto Daniel</v>
          </cell>
          <cell r="D23" t="str">
            <v>Profesional Principal</v>
          </cell>
          <cell r="E23">
            <v>57</v>
          </cell>
          <cell r="F23">
            <v>4850</v>
          </cell>
          <cell r="G23">
            <v>0</v>
          </cell>
          <cell r="H23">
            <v>3</v>
          </cell>
          <cell r="I23">
            <v>14550</v>
          </cell>
          <cell r="J23">
            <v>77600</v>
          </cell>
          <cell r="K23">
            <v>47974</v>
          </cell>
          <cell r="L23">
            <v>10116</v>
          </cell>
          <cell r="M23">
            <v>58090</v>
          </cell>
          <cell r="N23" t="str">
            <v>Perú - Talara</v>
          </cell>
          <cell r="O23">
            <v>0.15</v>
          </cell>
          <cell r="P23">
            <v>9458</v>
          </cell>
          <cell r="Q23">
            <v>2183</v>
          </cell>
          <cell r="R23">
            <v>0.4</v>
          </cell>
          <cell r="S23">
            <v>25220</v>
          </cell>
          <cell r="T23">
            <v>0</v>
          </cell>
          <cell r="U23">
            <v>38881</v>
          </cell>
          <cell r="V23">
            <v>0</v>
          </cell>
          <cell r="W23">
            <v>0</v>
          </cell>
          <cell r="X23">
            <v>75742</v>
          </cell>
          <cell r="Y23">
            <v>114315</v>
          </cell>
          <cell r="Z23">
            <v>133832</v>
          </cell>
          <cell r="AA23">
            <v>191915</v>
          </cell>
        </row>
        <row r="24">
          <cell r="A24">
            <v>1013708736</v>
          </cell>
          <cell r="B24" t="str">
            <v>LOPEZ</v>
          </cell>
          <cell r="C24" t="str">
            <v>Leandro Leslie</v>
          </cell>
          <cell r="D24" t="str">
            <v>Lider SR.</v>
          </cell>
          <cell r="E24">
            <v>55</v>
          </cell>
          <cell r="F24">
            <v>4400</v>
          </cell>
          <cell r="G24">
            <v>0</v>
          </cell>
          <cell r="H24">
            <v>0</v>
          </cell>
          <cell r="I24">
            <v>0</v>
          </cell>
          <cell r="J24">
            <v>57200</v>
          </cell>
          <cell r="K24">
            <v>43998</v>
          </cell>
          <cell r="L24">
            <v>0</v>
          </cell>
          <cell r="M24">
            <v>43998</v>
          </cell>
          <cell r="N24" t="str">
            <v>Perú - Talara</v>
          </cell>
          <cell r="O24">
            <v>0.15</v>
          </cell>
          <cell r="P24">
            <v>8580</v>
          </cell>
          <cell r="Q24">
            <v>0</v>
          </cell>
          <cell r="R24">
            <v>0.4</v>
          </cell>
          <cell r="S24">
            <v>22880</v>
          </cell>
          <cell r="T24">
            <v>0</v>
          </cell>
          <cell r="U24">
            <v>30738</v>
          </cell>
          <cell r="V24">
            <v>0</v>
          </cell>
          <cell r="W24">
            <v>0</v>
          </cell>
          <cell r="X24">
            <v>62198</v>
          </cell>
          <cell r="Y24">
            <v>89653</v>
          </cell>
          <cell r="Z24">
            <v>106196</v>
          </cell>
          <cell r="AA24">
            <v>146853</v>
          </cell>
        </row>
        <row r="25">
          <cell r="A25">
            <v>5013229616</v>
          </cell>
          <cell r="B25" t="str">
            <v>MC GREGOR</v>
          </cell>
          <cell r="C25" t="str">
            <v>Peter Malcolm</v>
          </cell>
          <cell r="D25" t="str">
            <v>Coord. Reservorio</v>
          </cell>
          <cell r="E25">
            <v>59</v>
          </cell>
          <cell r="F25">
            <v>7290</v>
          </cell>
          <cell r="G25">
            <v>0</v>
          </cell>
          <cell r="H25">
            <v>4.18</v>
          </cell>
          <cell r="I25">
            <v>30460</v>
          </cell>
          <cell r="J25">
            <v>125230</v>
          </cell>
          <cell r="K25">
            <v>70235</v>
          </cell>
          <cell r="L25">
            <v>20586</v>
          </cell>
          <cell r="M25">
            <v>90821</v>
          </cell>
          <cell r="N25" t="str">
            <v>Perú - Talara</v>
          </cell>
          <cell r="O25">
            <v>0.15</v>
          </cell>
          <cell r="P25">
            <v>9745</v>
          </cell>
          <cell r="Q25">
            <v>3134</v>
          </cell>
          <cell r="R25">
            <v>0.4</v>
          </cell>
          <cell r="S25">
            <v>26004</v>
          </cell>
          <cell r="T25">
            <v>0</v>
          </cell>
          <cell r="U25">
            <v>0</v>
          </cell>
          <cell r="V25">
            <v>0</v>
          </cell>
          <cell r="W25">
            <v>0</v>
          </cell>
          <cell r="X25">
            <v>38883</v>
          </cell>
          <cell r="Y25">
            <v>60994</v>
          </cell>
          <cell r="Z25">
            <v>129704</v>
          </cell>
          <cell r="AA25">
            <v>186224</v>
          </cell>
        </row>
        <row r="26">
          <cell r="A26">
            <v>1016868207</v>
          </cell>
          <cell r="B26" t="str">
            <v>MUSRI</v>
          </cell>
          <cell r="C26" t="str">
            <v>Daniel Amado</v>
          </cell>
          <cell r="D26" t="str">
            <v>Gte. Reservorio</v>
          </cell>
          <cell r="E26">
            <v>60</v>
          </cell>
          <cell r="F26">
            <v>6790</v>
          </cell>
          <cell r="G26">
            <v>0</v>
          </cell>
          <cell r="H26">
            <v>4</v>
          </cell>
          <cell r="I26">
            <v>27160</v>
          </cell>
          <cell r="J26">
            <v>115430</v>
          </cell>
          <cell r="K26">
            <v>66068</v>
          </cell>
          <cell r="L26">
            <v>18465</v>
          </cell>
          <cell r="M26">
            <v>84533</v>
          </cell>
          <cell r="N26" t="str">
            <v>Ecuador - Quito</v>
          </cell>
          <cell r="O26">
            <v>0.15</v>
          </cell>
          <cell r="P26">
            <v>13241</v>
          </cell>
          <cell r="Q26">
            <v>4074</v>
          </cell>
          <cell r="R26">
            <v>0.15</v>
          </cell>
          <cell r="S26">
            <v>13241</v>
          </cell>
          <cell r="T26">
            <v>0</v>
          </cell>
          <cell r="U26">
            <v>38365</v>
          </cell>
          <cell r="V26">
            <v>0</v>
          </cell>
          <cell r="W26">
            <v>0</v>
          </cell>
          <cell r="X26">
            <v>68921</v>
          </cell>
          <cell r="Y26">
            <v>109274</v>
          </cell>
          <cell r="Z26">
            <v>153454</v>
          </cell>
          <cell r="AA26">
            <v>224704</v>
          </cell>
        </row>
        <row r="27">
          <cell r="A27">
            <v>1014122177</v>
          </cell>
          <cell r="B27" t="str">
            <v>PARDO</v>
          </cell>
          <cell r="C27" t="str">
            <v>Jorge Héctor</v>
          </cell>
          <cell r="D27" t="str">
            <v>Profesional Principal</v>
          </cell>
          <cell r="E27">
            <v>57</v>
          </cell>
          <cell r="F27">
            <v>4850</v>
          </cell>
          <cell r="G27">
            <v>0</v>
          </cell>
          <cell r="H27">
            <v>3</v>
          </cell>
          <cell r="I27">
            <v>14550</v>
          </cell>
          <cell r="J27">
            <v>77600</v>
          </cell>
          <cell r="K27">
            <v>47763</v>
          </cell>
          <cell r="L27">
            <v>10163</v>
          </cell>
          <cell r="M27">
            <v>57926</v>
          </cell>
          <cell r="N27" t="str">
            <v>Perú - Talara</v>
          </cell>
          <cell r="O27">
            <v>0.15</v>
          </cell>
          <cell r="P27">
            <v>9458</v>
          </cell>
          <cell r="Q27">
            <v>2183</v>
          </cell>
          <cell r="R27">
            <v>0.4</v>
          </cell>
          <cell r="S27">
            <v>25220</v>
          </cell>
          <cell r="T27">
            <v>0</v>
          </cell>
          <cell r="U27">
            <v>36660</v>
          </cell>
          <cell r="V27">
            <v>0</v>
          </cell>
          <cell r="W27">
            <v>0</v>
          </cell>
          <cell r="X27">
            <v>73521</v>
          </cell>
          <cell r="Y27">
            <v>110811</v>
          </cell>
          <cell r="Z27">
            <v>131447</v>
          </cell>
          <cell r="AA27">
            <v>188411</v>
          </cell>
        </row>
        <row r="28">
          <cell r="A28">
            <v>1008148229</v>
          </cell>
          <cell r="B28" t="str">
            <v>PIRAN</v>
          </cell>
          <cell r="C28" t="str">
            <v>Orlando Juan</v>
          </cell>
          <cell r="D28" t="str">
            <v>Gte. Gral.</v>
          </cell>
          <cell r="E28">
            <v>62</v>
          </cell>
          <cell r="F28">
            <v>14000</v>
          </cell>
          <cell r="G28">
            <v>1200</v>
          </cell>
          <cell r="H28">
            <v>7</v>
          </cell>
          <cell r="I28">
            <v>106400</v>
          </cell>
          <cell r="J28">
            <v>304000</v>
          </cell>
          <cell r="K28">
            <v>137634</v>
          </cell>
          <cell r="L28">
            <v>66571</v>
          </cell>
          <cell r="M28">
            <v>204205</v>
          </cell>
          <cell r="N28" t="str">
            <v>Ecuador - Quito</v>
          </cell>
          <cell r="O28">
            <v>0.15</v>
          </cell>
          <cell r="P28">
            <v>29640</v>
          </cell>
          <cell r="Q28">
            <v>15960</v>
          </cell>
          <cell r="R28">
            <v>0.15</v>
          </cell>
          <cell r="S28">
            <v>29640</v>
          </cell>
          <cell r="T28">
            <v>0</v>
          </cell>
          <cell r="U28">
            <v>0</v>
          </cell>
          <cell r="V28">
            <v>0</v>
          </cell>
          <cell r="W28">
            <v>0</v>
          </cell>
          <cell r="X28">
            <v>75240</v>
          </cell>
          <cell r="Y28">
            <v>115754</v>
          </cell>
          <cell r="Z28">
            <v>279445</v>
          </cell>
          <cell r="AA28">
            <v>419754</v>
          </cell>
        </row>
        <row r="29">
          <cell r="A29">
            <v>1012495096</v>
          </cell>
          <cell r="B29" t="str">
            <v>TORRES</v>
          </cell>
          <cell r="C29" t="str">
            <v>Rodolfo</v>
          </cell>
          <cell r="D29" t="str">
            <v>Lider Equipo</v>
          </cell>
          <cell r="E29">
            <v>57</v>
          </cell>
          <cell r="F29">
            <v>5000</v>
          </cell>
          <cell r="G29">
            <v>0</v>
          </cell>
          <cell r="H29">
            <v>3</v>
          </cell>
          <cell r="I29">
            <v>15000</v>
          </cell>
          <cell r="J29">
            <v>80000</v>
          </cell>
          <cell r="K29">
            <v>49264</v>
          </cell>
          <cell r="L29">
            <v>10510</v>
          </cell>
          <cell r="M29">
            <v>59774</v>
          </cell>
          <cell r="N29" t="str">
            <v>Perú - Talara</v>
          </cell>
          <cell r="O29">
            <v>0.15</v>
          </cell>
          <cell r="P29">
            <v>9750</v>
          </cell>
          <cell r="Q29">
            <v>2250</v>
          </cell>
          <cell r="R29">
            <v>0.4</v>
          </cell>
          <cell r="S29">
            <v>26000</v>
          </cell>
          <cell r="T29">
            <v>0</v>
          </cell>
          <cell r="U29">
            <v>37243</v>
          </cell>
          <cell r="V29">
            <v>0</v>
          </cell>
          <cell r="W29">
            <v>0</v>
          </cell>
          <cell r="X29">
            <v>75243</v>
          </cell>
          <cell r="Y29">
            <v>113903</v>
          </cell>
          <cell r="Z29">
            <v>135017</v>
          </cell>
          <cell r="AA29">
            <v>193903</v>
          </cell>
        </row>
        <row r="30">
          <cell r="A30">
            <v>4009804911</v>
          </cell>
          <cell r="B30" t="str">
            <v>LAMANNA</v>
          </cell>
          <cell r="C30" t="str">
            <v>Darío</v>
          </cell>
          <cell r="D30" t="str">
            <v>Abogado  Sr</v>
          </cell>
          <cell r="E30">
            <v>0</v>
          </cell>
          <cell r="F30">
            <v>4600</v>
          </cell>
          <cell r="G30">
            <v>0</v>
          </cell>
          <cell r="H30">
            <v>2</v>
          </cell>
          <cell r="I30">
            <v>9200</v>
          </cell>
          <cell r="J30">
            <v>69000</v>
          </cell>
          <cell r="K30">
            <v>45178</v>
          </cell>
          <cell r="L30">
            <v>7058</v>
          </cell>
          <cell r="M30">
            <v>52236</v>
          </cell>
          <cell r="N30" t="str">
            <v>Ecuador - Quito</v>
          </cell>
          <cell r="O30">
            <v>0.15</v>
          </cell>
          <cell r="P30">
            <v>8970</v>
          </cell>
          <cell r="Q30">
            <v>1380</v>
          </cell>
          <cell r="R30">
            <v>0.15</v>
          </cell>
          <cell r="S30">
            <v>8970</v>
          </cell>
          <cell r="T30">
            <v>0</v>
          </cell>
          <cell r="U30">
            <v>25145</v>
          </cell>
          <cell r="V30">
            <v>0</v>
          </cell>
          <cell r="W30">
            <v>0</v>
          </cell>
          <cell r="X30">
            <v>44465</v>
          </cell>
          <cell r="Y30">
            <v>64069</v>
          </cell>
          <cell r="Z30">
            <v>96701</v>
          </cell>
          <cell r="AA30">
            <v>133069</v>
          </cell>
        </row>
        <row r="31">
          <cell r="A31">
            <v>1013564008</v>
          </cell>
          <cell r="B31" t="str">
            <v>ELVAS</v>
          </cell>
          <cell r="C31" t="str">
            <v>Marcelo Ricardo</v>
          </cell>
          <cell r="D31" t="str">
            <v>Grte. Yacimiento SR</v>
          </cell>
          <cell r="E31">
            <v>60</v>
          </cell>
          <cell r="F31">
            <v>9326</v>
          </cell>
          <cell r="G31">
            <v>0</v>
          </cell>
          <cell r="H31">
            <v>5</v>
          </cell>
          <cell r="I31">
            <v>46630</v>
          </cell>
          <cell r="J31">
            <v>167868</v>
          </cell>
          <cell r="K31">
            <v>88541</v>
          </cell>
          <cell r="L31">
            <v>29553</v>
          </cell>
          <cell r="M31">
            <v>118094</v>
          </cell>
          <cell r="N31" t="str">
            <v>Venezuela - Maracaibo</v>
          </cell>
          <cell r="O31">
            <v>0.15</v>
          </cell>
          <cell r="P31">
            <v>18186</v>
          </cell>
          <cell r="Q31">
            <v>6995</v>
          </cell>
          <cell r="R31">
            <v>0.2</v>
          </cell>
          <cell r="S31">
            <v>24248</v>
          </cell>
          <cell r="T31">
            <v>0</v>
          </cell>
          <cell r="U31">
            <v>35538</v>
          </cell>
          <cell r="V31">
            <v>5344</v>
          </cell>
          <cell r="W31">
            <v>0</v>
          </cell>
          <cell r="X31">
            <v>90311</v>
          </cell>
          <cell r="Y31">
            <v>142594</v>
          </cell>
          <cell r="Z31">
            <v>208405</v>
          </cell>
          <cell r="AA31">
            <v>310462</v>
          </cell>
        </row>
        <row r="32">
          <cell r="A32">
            <v>1007615145</v>
          </cell>
          <cell r="B32" t="str">
            <v>URRIJOLA</v>
          </cell>
          <cell r="C32" t="str">
            <v>Ruben Rogelio</v>
          </cell>
          <cell r="D32" t="str">
            <v>Jefe Produccion SR.</v>
          </cell>
          <cell r="E32">
            <v>58</v>
          </cell>
          <cell r="F32">
            <v>6930</v>
          </cell>
          <cell r="G32">
            <v>0</v>
          </cell>
          <cell r="H32">
            <v>3.92</v>
          </cell>
          <cell r="I32">
            <v>27147</v>
          </cell>
          <cell r="J32">
            <v>117237</v>
          </cell>
          <cell r="K32">
            <v>67397</v>
          </cell>
          <cell r="L32">
            <v>18383</v>
          </cell>
          <cell r="M32">
            <v>85780</v>
          </cell>
          <cell r="N32" t="str">
            <v>Venezuela - El Tigre</v>
          </cell>
          <cell r="O32">
            <v>0.15</v>
          </cell>
          <cell r="P32">
            <v>13514</v>
          </cell>
          <cell r="Q32">
            <v>4072</v>
          </cell>
          <cell r="R32">
            <v>0.15</v>
          </cell>
          <cell r="S32">
            <v>13514</v>
          </cell>
          <cell r="T32">
            <v>0</v>
          </cell>
          <cell r="U32">
            <v>3566</v>
          </cell>
          <cell r="V32">
            <v>7233</v>
          </cell>
          <cell r="W32">
            <v>0</v>
          </cell>
          <cell r="X32">
            <v>41899</v>
          </cell>
          <cell r="Y32">
            <v>65377</v>
          </cell>
          <cell r="Z32">
            <v>127679</v>
          </cell>
          <cell r="AA32">
            <v>182614</v>
          </cell>
        </row>
        <row r="33">
          <cell r="A33">
            <v>1008311034</v>
          </cell>
          <cell r="B33" t="str">
            <v>IANNACI</v>
          </cell>
          <cell r="C33" t="str">
            <v>Nestor</v>
          </cell>
          <cell r="D33" t="str">
            <v>Gte. Comp. Y Contr.</v>
          </cell>
          <cell r="E33">
            <v>58</v>
          </cell>
          <cell r="F33">
            <v>6221</v>
          </cell>
          <cell r="G33">
            <v>0</v>
          </cell>
          <cell r="H33">
            <v>2</v>
          </cell>
          <cell r="I33">
            <v>12442</v>
          </cell>
          <cell r="J33">
            <v>93315</v>
          </cell>
          <cell r="K33">
            <v>60117</v>
          </cell>
          <cell r="L33">
            <v>9249</v>
          </cell>
          <cell r="M33">
            <v>69366</v>
          </cell>
          <cell r="N33" t="str">
            <v>Venezuela - Caracas</v>
          </cell>
          <cell r="O33">
            <v>0.15</v>
          </cell>
          <cell r="P33">
            <v>12131</v>
          </cell>
          <cell r="Q33">
            <v>1866</v>
          </cell>
          <cell r="R33">
            <v>0.05</v>
          </cell>
          <cell r="S33">
            <v>4044</v>
          </cell>
          <cell r="T33">
            <v>0</v>
          </cell>
          <cell r="U33">
            <v>26739</v>
          </cell>
          <cell r="V33">
            <v>15171</v>
          </cell>
          <cell r="W33">
            <v>0</v>
          </cell>
          <cell r="X33">
            <v>59951</v>
          </cell>
          <cell r="Y33">
            <v>92149</v>
          </cell>
          <cell r="Z33">
            <v>129317</v>
          </cell>
          <cell r="AA33">
            <v>185464</v>
          </cell>
        </row>
        <row r="34">
          <cell r="A34">
            <v>1012638017</v>
          </cell>
          <cell r="B34" t="str">
            <v>ROSA</v>
          </cell>
          <cell r="C34" t="str">
            <v>Pablo</v>
          </cell>
          <cell r="D34" t="str">
            <v>BIO</v>
          </cell>
          <cell r="E34">
            <v>57</v>
          </cell>
          <cell r="F34">
            <v>5967</v>
          </cell>
          <cell r="G34">
            <v>0</v>
          </cell>
          <cell r="H34">
            <v>2</v>
          </cell>
          <cell r="I34">
            <v>11934</v>
          </cell>
          <cell r="J34">
            <v>89505</v>
          </cell>
          <cell r="K34">
            <v>57739</v>
          </cell>
          <cell r="L34">
            <v>9038</v>
          </cell>
          <cell r="M34">
            <v>66777</v>
          </cell>
          <cell r="N34" t="str">
            <v>Venezuela - Caracas</v>
          </cell>
          <cell r="O34">
            <v>0.15</v>
          </cell>
          <cell r="P34">
            <v>11636</v>
          </cell>
          <cell r="Q34">
            <v>1790</v>
          </cell>
          <cell r="R34">
            <v>0.05</v>
          </cell>
          <cell r="S34">
            <v>3879</v>
          </cell>
          <cell r="T34">
            <v>0</v>
          </cell>
          <cell r="U34">
            <v>27876</v>
          </cell>
          <cell r="V34">
            <v>14280</v>
          </cell>
          <cell r="W34">
            <v>0</v>
          </cell>
          <cell r="X34">
            <v>59461</v>
          </cell>
          <cell r="Y34">
            <v>91057</v>
          </cell>
          <cell r="Z34">
            <v>126238</v>
          </cell>
          <cell r="AA34">
            <v>180562</v>
          </cell>
        </row>
        <row r="35">
          <cell r="A35">
            <v>1006392188</v>
          </cell>
          <cell r="B35" t="str">
            <v>AHUMADA</v>
          </cell>
          <cell r="C35" t="str">
            <v>Alberto Ricardo</v>
          </cell>
          <cell r="D35" t="str">
            <v>Supervisor Principal</v>
          </cell>
          <cell r="E35">
            <v>55</v>
          </cell>
          <cell r="F35">
            <v>3794</v>
          </cell>
          <cell r="G35">
            <v>0</v>
          </cell>
          <cell r="H35">
            <v>0</v>
          </cell>
          <cell r="I35">
            <v>0</v>
          </cell>
          <cell r="J35">
            <v>49322</v>
          </cell>
          <cell r="K35">
            <v>38004</v>
          </cell>
          <cell r="L35">
            <v>0</v>
          </cell>
          <cell r="M35">
            <v>38004</v>
          </cell>
          <cell r="N35" t="str">
            <v>Venezuela - Maracaibo</v>
          </cell>
          <cell r="O35">
            <v>0.15</v>
          </cell>
          <cell r="P35">
            <v>7398</v>
          </cell>
          <cell r="Q35">
            <v>0</v>
          </cell>
          <cell r="R35">
            <v>0.2</v>
          </cell>
          <cell r="S35">
            <v>9864</v>
          </cell>
          <cell r="T35">
            <v>0</v>
          </cell>
          <cell r="U35">
            <v>4964</v>
          </cell>
          <cell r="V35">
            <v>2977</v>
          </cell>
          <cell r="W35">
            <v>0</v>
          </cell>
          <cell r="X35">
            <v>25203</v>
          </cell>
          <cell r="Y35">
            <v>35820</v>
          </cell>
          <cell r="Z35">
            <v>63207</v>
          </cell>
          <cell r="AA35">
            <v>85142</v>
          </cell>
        </row>
        <row r="36">
          <cell r="A36">
            <v>1013035789</v>
          </cell>
          <cell r="B36" t="str">
            <v>BARBUGLI</v>
          </cell>
          <cell r="C36" t="str">
            <v>Jorge Alberto</v>
          </cell>
          <cell r="D36" t="str">
            <v>Profesional Principal</v>
          </cell>
          <cell r="E36">
            <v>57</v>
          </cell>
          <cell r="F36">
            <v>4925</v>
          </cell>
          <cell r="G36">
            <v>0</v>
          </cell>
          <cell r="H36">
            <v>2.98</v>
          </cell>
          <cell r="I36">
            <v>14701</v>
          </cell>
          <cell r="J36">
            <v>78726</v>
          </cell>
          <cell r="K36">
            <v>48302</v>
          </cell>
          <cell r="L36">
            <v>10326</v>
          </cell>
          <cell r="M36">
            <v>58628</v>
          </cell>
          <cell r="N36" t="str">
            <v>Venezuela - Maracaibo</v>
          </cell>
          <cell r="O36">
            <v>0.15</v>
          </cell>
          <cell r="P36">
            <v>9604</v>
          </cell>
          <cell r="Q36">
            <v>2205</v>
          </cell>
          <cell r="R36">
            <v>0.2</v>
          </cell>
          <cell r="S36">
            <v>12805</v>
          </cell>
          <cell r="T36">
            <v>0</v>
          </cell>
          <cell r="U36">
            <v>5752</v>
          </cell>
          <cell r="V36">
            <v>1037</v>
          </cell>
          <cell r="W36">
            <v>0</v>
          </cell>
          <cell r="X36">
            <v>31403</v>
          </cell>
          <cell r="Y36">
            <v>44901</v>
          </cell>
          <cell r="Z36">
            <v>90031</v>
          </cell>
          <cell r="AA36">
            <v>123627</v>
          </cell>
        </row>
        <row r="37">
          <cell r="A37">
            <v>1017472934</v>
          </cell>
          <cell r="B37" t="str">
            <v>LAPEGNA</v>
          </cell>
          <cell r="C37" t="str">
            <v>Daniel Alberto</v>
          </cell>
          <cell r="D37" t="str">
            <v>Lider de Convenios</v>
          </cell>
          <cell r="E37">
            <v>57</v>
          </cell>
          <cell r="F37">
            <v>5120</v>
          </cell>
          <cell r="G37">
            <v>0</v>
          </cell>
          <cell r="H37">
            <v>2.5</v>
          </cell>
          <cell r="I37">
            <v>12800</v>
          </cell>
          <cell r="J37">
            <v>79360</v>
          </cell>
          <cell r="K37">
            <v>50043</v>
          </cell>
          <cell r="L37">
            <v>8909</v>
          </cell>
          <cell r="M37">
            <v>58952</v>
          </cell>
          <cell r="N37" t="str">
            <v>Venezuela - Caracas</v>
          </cell>
          <cell r="O37">
            <v>0.15</v>
          </cell>
          <cell r="P37">
            <v>9984</v>
          </cell>
          <cell r="Q37">
            <v>1920</v>
          </cell>
          <cell r="R37">
            <v>0.05</v>
          </cell>
          <cell r="S37">
            <v>3328</v>
          </cell>
          <cell r="T37">
            <v>0</v>
          </cell>
          <cell r="U37">
            <v>26409</v>
          </cell>
          <cell r="V37">
            <v>9177</v>
          </cell>
          <cell r="W37">
            <v>0</v>
          </cell>
          <cell r="X37">
            <v>50818</v>
          </cell>
          <cell r="Y37">
            <v>76031</v>
          </cell>
          <cell r="Z37">
            <v>109770</v>
          </cell>
          <cell r="AA37">
            <v>155391</v>
          </cell>
        </row>
        <row r="38">
          <cell r="A38">
            <v>1010528765</v>
          </cell>
          <cell r="B38" t="str">
            <v>HERRERA</v>
          </cell>
          <cell r="C38" t="str">
            <v>José Luis</v>
          </cell>
          <cell r="D38" t="str">
            <v>LiderContrat Obr y Serv</v>
          </cell>
          <cell r="E38">
            <v>56</v>
          </cell>
          <cell r="F38">
            <v>4500</v>
          </cell>
          <cell r="G38">
            <v>0</v>
          </cell>
          <cell r="H38">
            <v>0</v>
          </cell>
          <cell r="I38">
            <v>0</v>
          </cell>
          <cell r="J38">
            <v>58500</v>
          </cell>
          <cell r="K38">
            <v>44347</v>
          </cell>
          <cell r="L38">
            <v>0</v>
          </cell>
          <cell r="M38">
            <v>44347</v>
          </cell>
          <cell r="N38" t="str">
            <v>Venezuela - Caracas</v>
          </cell>
          <cell r="O38">
            <v>0.15</v>
          </cell>
          <cell r="P38">
            <v>8775</v>
          </cell>
          <cell r="Q38">
            <v>0</v>
          </cell>
          <cell r="R38">
            <v>0.05</v>
          </cell>
          <cell r="S38">
            <v>2925</v>
          </cell>
          <cell r="T38">
            <v>0</v>
          </cell>
          <cell r="U38">
            <v>5424</v>
          </cell>
          <cell r="V38">
            <v>7037</v>
          </cell>
          <cell r="W38">
            <v>0</v>
          </cell>
          <cell r="X38">
            <v>24161</v>
          </cell>
          <cell r="Y38">
            <v>33640</v>
          </cell>
          <cell r="Z38">
            <v>68508</v>
          </cell>
          <cell r="AA38">
            <v>92140</v>
          </cell>
        </row>
        <row r="39">
          <cell r="A39">
            <v>1012593155</v>
          </cell>
          <cell r="B39" t="str">
            <v>MERCADO</v>
          </cell>
          <cell r="C39" t="str">
            <v>Horacio Manuel</v>
          </cell>
          <cell r="D39" t="str">
            <v>Supervisor Principal</v>
          </cell>
          <cell r="E39">
            <v>55</v>
          </cell>
          <cell r="F39">
            <v>3900</v>
          </cell>
          <cell r="G39">
            <v>0</v>
          </cell>
          <cell r="H39">
            <v>0</v>
          </cell>
          <cell r="I39">
            <v>0</v>
          </cell>
          <cell r="J39">
            <v>50700</v>
          </cell>
          <cell r="K39">
            <v>39454</v>
          </cell>
          <cell r="L39">
            <v>0</v>
          </cell>
          <cell r="M39">
            <v>39454</v>
          </cell>
          <cell r="N39" t="str">
            <v>Venezuela - Maracaibo</v>
          </cell>
          <cell r="O39">
            <v>0.15</v>
          </cell>
          <cell r="P39">
            <v>7605</v>
          </cell>
          <cell r="Q39">
            <v>0</v>
          </cell>
          <cell r="R39">
            <v>0.2</v>
          </cell>
          <cell r="S39">
            <v>10140</v>
          </cell>
          <cell r="T39">
            <v>0</v>
          </cell>
          <cell r="U39">
            <v>5684</v>
          </cell>
          <cell r="V39">
            <v>2124</v>
          </cell>
          <cell r="W39">
            <v>0</v>
          </cell>
          <cell r="X39">
            <v>25553</v>
          </cell>
          <cell r="Y39">
            <v>36116</v>
          </cell>
          <cell r="Z39">
            <v>65007</v>
          </cell>
          <cell r="AA39">
            <v>86816</v>
          </cell>
        </row>
        <row r="40">
          <cell r="A40">
            <v>1011355230</v>
          </cell>
          <cell r="B40" t="str">
            <v>MOHANNA</v>
          </cell>
          <cell r="C40" t="str">
            <v>Julio César</v>
          </cell>
          <cell r="D40" t="str">
            <v>Supervisor Principal</v>
          </cell>
          <cell r="E40">
            <v>55</v>
          </cell>
          <cell r="F40">
            <v>3429</v>
          </cell>
          <cell r="G40">
            <v>0</v>
          </cell>
          <cell r="H40">
            <v>0</v>
          </cell>
          <cell r="I40">
            <v>0</v>
          </cell>
          <cell r="J40">
            <v>44577</v>
          </cell>
          <cell r="K40">
            <v>35485</v>
          </cell>
          <cell r="L40">
            <v>0</v>
          </cell>
          <cell r="M40">
            <v>35485</v>
          </cell>
          <cell r="N40" t="str">
            <v>Venezuela - Maracaibo</v>
          </cell>
          <cell r="O40">
            <v>0.15</v>
          </cell>
          <cell r="P40">
            <v>6687</v>
          </cell>
          <cell r="Q40">
            <v>0</v>
          </cell>
          <cell r="R40">
            <v>0.2</v>
          </cell>
          <cell r="S40">
            <v>8915</v>
          </cell>
          <cell r="T40">
            <v>0</v>
          </cell>
          <cell r="U40">
            <v>15395</v>
          </cell>
          <cell r="V40">
            <v>1331</v>
          </cell>
          <cell r="W40">
            <v>0</v>
          </cell>
          <cell r="X40">
            <v>32328</v>
          </cell>
          <cell r="Y40">
            <v>45864</v>
          </cell>
          <cell r="Z40">
            <v>67813</v>
          </cell>
          <cell r="AA40">
            <v>90441</v>
          </cell>
        </row>
        <row r="41">
          <cell r="A41">
            <v>1010670880</v>
          </cell>
          <cell r="B41" t="str">
            <v>MONACO</v>
          </cell>
          <cell r="C41" t="str">
            <v>Daniel Hugo</v>
          </cell>
          <cell r="D41" t="str">
            <v>Jefe Produccion SR.</v>
          </cell>
          <cell r="E41">
            <v>58</v>
          </cell>
          <cell r="F41">
            <v>5500</v>
          </cell>
          <cell r="G41">
            <v>0</v>
          </cell>
          <cell r="H41">
            <v>3</v>
          </cell>
          <cell r="I41">
            <v>16500</v>
          </cell>
          <cell r="J41">
            <v>88000</v>
          </cell>
          <cell r="K41">
            <v>53847</v>
          </cell>
          <cell r="L41">
            <v>11639</v>
          </cell>
          <cell r="M41">
            <v>65486</v>
          </cell>
          <cell r="N41" t="str">
            <v>Venezuela - Maracaibo</v>
          </cell>
          <cell r="O41">
            <v>0.15</v>
          </cell>
          <cell r="P41">
            <v>10725</v>
          </cell>
          <cell r="Q41">
            <v>2475</v>
          </cell>
          <cell r="R41">
            <v>0.2</v>
          </cell>
          <cell r="S41">
            <v>14300</v>
          </cell>
          <cell r="T41">
            <v>0</v>
          </cell>
          <cell r="U41">
            <v>21404</v>
          </cell>
          <cell r="V41">
            <v>2383</v>
          </cell>
          <cell r="W41">
            <v>0</v>
          </cell>
          <cell r="X41">
            <v>51287</v>
          </cell>
          <cell r="Y41">
            <v>78165</v>
          </cell>
          <cell r="Z41">
            <v>116773</v>
          </cell>
          <cell r="AA41">
            <v>166165</v>
          </cell>
        </row>
        <row r="42">
          <cell r="A42">
            <v>1011845932</v>
          </cell>
          <cell r="B42" t="str">
            <v>PARON</v>
          </cell>
          <cell r="C42" t="str">
            <v>Roberto Anibal</v>
          </cell>
          <cell r="D42" t="str">
            <v>Gte. De yacimiento</v>
          </cell>
          <cell r="E42">
            <v>59</v>
          </cell>
          <cell r="F42">
            <v>7570</v>
          </cell>
          <cell r="G42">
            <v>0</v>
          </cell>
          <cell r="H42">
            <v>4</v>
          </cell>
          <cell r="I42">
            <v>30280</v>
          </cell>
          <cell r="J42">
            <v>128690</v>
          </cell>
          <cell r="K42">
            <v>73471</v>
          </cell>
          <cell r="L42">
            <v>20212</v>
          </cell>
          <cell r="M42">
            <v>93683</v>
          </cell>
          <cell r="N42" t="str">
            <v>Venezuela - Maracaibo</v>
          </cell>
          <cell r="O42">
            <v>0.15</v>
          </cell>
          <cell r="P42">
            <v>14762</v>
          </cell>
          <cell r="Q42">
            <v>4542</v>
          </cell>
          <cell r="R42">
            <v>0.2</v>
          </cell>
          <cell r="S42">
            <v>19682</v>
          </cell>
          <cell r="T42">
            <v>0</v>
          </cell>
          <cell r="U42">
            <v>6804</v>
          </cell>
          <cell r="V42">
            <v>2161</v>
          </cell>
          <cell r="W42">
            <v>0</v>
          </cell>
          <cell r="X42">
            <v>47951</v>
          </cell>
          <cell r="Y42">
            <v>75393</v>
          </cell>
          <cell r="Z42">
            <v>141634</v>
          </cell>
          <cell r="AA42">
            <v>204083</v>
          </cell>
        </row>
        <row r="43">
          <cell r="A43">
            <v>1018080721</v>
          </cell>
          <cell r="B43" t="str">
            <v>PERALTA</v>
          </cell>
          <cell r="C43" t="str">
            <v>Enrique Alfredo</v>
          </cell>
          <cell r="D43" t="str">
            <v>Profesional SR.</v>
          </cell>
          <cell r="E43">
            <v>56</v>
          </cell>
          <cell r="F43">
            <v>3400</v>
          </cell>
          <cell r="G43">
            <v>0</v>
          </cell>
          <cell r="H43">
            <v>2</v>
          </cell>
          <cell r="I43">
            <v>6800</v>
          </cell>
          <cell r="J43">
            <v>51000</v>
          </cell>
          <cell r="K43">
            <v>34788</v>
          </cell>
          <cell r="L43">
            <v>5088</v>
          </cell>
          <cell r="M43">
            <v>39876</v>
          </cell>
          <cell r="N43" t="str">
            <v>Venezuela - Caracas</v>
          </cell>
          <cell r="O43">
            <v>0.15</v>
          </cell>
          <cell r="P43">
            <v>6630</v>
          </cell>
          <cell r="Q43">
            <v>1020</v>
          </cell>
          <cell r="R43">
            <v>0.05</v>
          </cell>
          <cell r="S43">
            <v>2210</v>
          </cell>
          <cell r="T43">
            <v>0</v>
          </cell>
          <cell r="U43">
            <v>18825</v>
          </cell>
          <cell r="V43">
            <v>7128</v>
          </cell>
          <cell r="W43">
            <v>0</v>
          </cell>
          <cell r="X43">
            <v>35813</v>
          </cell>
          <cell r="Y43">
            <v>52688</v>
          </cell>
          <cell r="Z43">
            <v>75689</v>
          </cell>
          <cell r="AA43">
            <v>103688</v>
          </cell>
        </row>
        <row r="44">
          <cell r="A44">
            <v>1093519062</v>
          </cell>
          <cell r="B44" t="str">
            <v>REATEGUI SORIA</v>
          </cell>
          <cell r="C44" t="str">
            <v>Artemio</v>
          </cell>
          <cell r="D44" t="str">
            <v>Profesional Principal</v>
          </cell>
          <cell r="E44">
            <v>57</v>
          </cell>
          <cell r="F44">
            <v>5035</v>
          </cell>
          <cell r="G44">
            <v>0</v>
          </cell>
          <cell r="H44">
            <v>2.94</v>
          </cell>
          <cell r="I44">
            <v>14827</v>
          </cell>
          <cell r="J44">
            <v>80282</v>
          </cell>
          <cell r="K44">
            <v>49403</v>
          </cell>
          <cell r="L44">
            <v>10424</v>
          </cell>
          <cell r="M44">
            <v>59827</v>
          </cell>
          <cell r="N44" t="str">
            <v>Venezuela - Maracaibo</v>
          </cell>
          <cell r="O44">
            <v>0.15</v>
          </cell>
          <cell r="P44">
            <v>9818</v>
          </cell>
          <cell r="Q44">
            <v>2224</v>
          </cell>
          <cell r="R44">
            <v>0.2</v>
          </cell>
          <cell r="S44">
            <v>13091</v>
          </cell>
          <cell r="T44">
            <v>0</v>
          </cell>
          <cell r="U44">
            <v>5767</v>
          </cell>
          <cell r="V44">
            <v>1259</v>
          </cell>
          <cell r="W44">
            <v>0</v>
          </cell>
          <cell r="X44">
            <v>32159</v>
          </cell>
          <cell r="Y44">
            <v>46178</v>
          </cell>
          <cell r="Z44">
            <v>91986</v>
          </cell>
          <cell r="AA44">
            <v>126460</v>
          </cell>
        </row>
        <row r="45">
          <cell r="A45">
            <v>1013333465</v>
          </cell>
          <cell r="B45" t="str">
            <v>RECCHIA</v>
          </cell>
          <cell r="C45" t="str">
            <v>Marcelo</v>
          </cell>
          <cell r="D45" t="str">
            <v>Gte. Rel. Extern</v>
          </cell>
          <cell r="E45">
            <v>61</v>
          </cell>
          <cell r="F45">
            <v>11000</v>
          </cell>
          <cell r="G45">
            <v>0</v>
          </cell>
          <cell r="H45">
            <v>5</v>
          </cell>
          <cell r="I45">
            <v>55000</v>
          </cell>
          <cell r="J45">
            <v>198000</v>
          </cell>
          <cell r="K45">
            <v>101823</v>
          </cell>
          <cell r="L45">
            <v>35750</v>
          </cell>
          <cell r="M45">
            <v>137573</v>
          </cell>
          <cell r="N45" t="str">
            <v>Venezuela - Caracas</v>
          </cell>
          <cell r="O45">
            <v>0.15</v>
          </cell>
          <cell r="P45">
            <v>21450</v>
          </cell>
          <cell r="Q45">
            <v>8250</v>
          </cell>
          <cell r="R45">
            <v>0.05</v>
          </cell>
          <cell r="S45">
            <v>7150</v>
          </cell>
          <cell r="T45">
            <v>0</v>
          </cell>
          <cell r="U45">
            <v>49088</v>
          </cell>
          <cell r="V45">
            <v>19112</v>
          </cell>
          <cell r="W45">
            <v>0</v>
          </cell>
          <cell r="X45">
            <v>105050</v>
          </cell>
          <cell r="Y45">
            <v>165105</v>
          </cell>
          <cell r="Z45">
            <v>242623</v>
          </cell>
          <cell r="AA45">
            <v>363105</v>
          </cell>
        </row>
        <row r="46">
          <cell r="A46">
            <v>1008318885</v>
          </cell>
          <cell r="B46" t="str">
            <v>AMOROSO</v>
          </cell>
          <cell r="C46" t="str">
            <v>Juan Carlos</v>
          </cell>
          <cell r="D46" t="str">
            <v>Gte. Areas de Produc</v>
          </cell>
          <cell r="E46">
            <v>61</v>
          </cell>
          <cell r="F46">
            <v>11500</v>
          </cell>
          <cell r="G46">
            <v>0</v>
          </cell>
          <cell r="H46">
            <v>5</v>
          </cell>
          <cell r="I46">
            <v>57500</v>
          </cell>
          <cell r="J46">
            <v>207000</v>
          </cell>
          <cell r="K46">
            <v>106476</v>
          </cell>
          <cell r="L46">
            <v>35578</v>
          </cell>
          <cell r="M46">
            <v>142054</v>
          </cell>
          <cell r="N46" t="str">
            <v>Ecuador - Quito</v>
          </cell>
          <cell r="O46">
            <v>0.15</v>
          </cell>
          <cell r="P46">
            <v>22425</v>
          </cell>
          <cell r="Q46">
            <v>8625</v>
          </cell>
          <cell r="R46">
            <v>0.15</v>
          </cell>
          <cell r="S46">
            <v>22425</v>
          </cell>
          <cell r="T46">
            <v>0</v>
          </cell>
          <cell r="U46">
            <v>53330</v>
          </cell>
          <cell r="V46">
            <v>14250</v>
          </cell>
          <cell r="W46">
            <v>0</v>
          </cell>
          <cell r="X46">
            <v>121055</v>
          </cell>
          <cell r="Y46">
            <v>187622</v>
          </cell>
          <cell r="Z46">
            <v>263109</v>
          </cell>
          <cell r="AA46">
            <v>394622</v>
          </cell>
        </row>
        <row r="47">
          <cell r="A47">
            <v>1012057492</v>
          </cell>
          <cell r="B47" t="str">
            <v>CORFIELD</v>
          </cell>
          <cell r="C47" t="str">
            <v>Ricardo J.</v>
          </cell>
          <cell r="D47" t="str">
            <v>Jefe Produccion SR.</v>
          </cell>
          <cell r="E47">
            <v>58</v>
          </cell>
          <cell r="F47">
            <v>7341</v>
          </cell>
          <cell r="G47">
            <v>0</v>
          </cell>
          <cell r="H47">
            <v>4.09</v>
          </cell>
          <cell r="I47">
            <v>30000</v>
          </cell>
          <cell r="J47">
            <v>125433</v>
          </cell>
          <cell r="K47">
            <v>70334</v>
          </cell>
          <cell r="L47">
            <v>20311</v>
          </cell>
          <cell r="M47">
            <v>90645</v>
          </cell>
          <cell r="N47" t="str">
            <v>Venezuela - El Tigre</v>
          </cell>
          <cell r="O47">
            <v>0.15</v>
          </cell>
          <cell r="P47">
            <v>14315</v>
          </cell>
          <cell r="Q47">
            <v>4500</v>
          </cell>
          <cell r="R47">
            <v>0.15</v>
          </cell>
          <cell r="S47">
            <v>14315</v>
          </cell>
          <cell r="T47">
            <v>0</v>
          </cell>
          <cell r="U47">
            <v>16859</v>
          </cell>
          <cell r="V47">
            <v>9241</v>
          </cell>
          <cell r="W47">
            <v>0</v>
          </cell>
          <cell r="X47">
            <v>59230</v>
          </cell>
          <cell r="Y47">
            <v>92153</v>
          </cell>
          <cell r="Z47">
            <v>149875</v>
          </cell>
          <cell r="AA47">
            <v>217586</v>
          </cell>
        </row>
        <row r="48">
          <cell r="A48">
            <v>1017144927</v>
          </cell>
          <cell r="B48" t="str">
            <v>DI PIERRO</v>
          </cell>
          <cell r="C48" t="str">
            <v>Esteban</v>
          </cell>
          <cell r="D48" t="str">
            <v>Profesional SR.</v>
          </cell>
          <cell r="E48">
            <v>56</v>
          </cell>
          <cell r="F48">
            <v>3884</v>
          </cell>
          <cell r="G48">
            <v>0</v>
          </cell>
          <cell r="H48">
            <v>2.83</v>
          </cell>
          <cell r="I48">
            <v>11000</v>
          </cell>
          <cell r="J48">
            <v>61492</v>
          </cell>
          <cell r="K48">
            <v>38793</v>
          </cell>
          <cell r="L48">
            <v>8578</v>
          </cell>
          <cell r="M48">
            <v>47371</v>
          </cell>
          <cell r="N48" t="str">
            <v>Venezuela - Caracas</v>
          </cell>
          <cell r="O48">
            <v>0.15</v>
          </cell>
          <cell r="P48">
            <v>7574</v>
          </cell>
          <cell r="Q48">
            <v>1650</v>
          </cell>
          <cell r="R48">
            <v>0.05</v>
          </cell>
          <cell r="S48">
            <v>2525</v>
          </cell>
          <cell r="T48">
            <v>0</v>
          </cell>
          <cell r="U48">
            <v>5083</v>
          </cell>
          <cell r="V48">
            <v>7193</v>
          </cell>
          <cell r="W48">
            <v>0</v>
          </cell>
          <cell r="X48">
            <v>24025</v>
          </cell>
          <cell r="Y48">
            <v>34868</v>
          </cell>
          <cell r="Z48">
            <v>71396</v>
          </cell>
          <cell r="AA48">
            <v>96360</v>
          </cell>
        </row>
        <row r="49">
          <cell r="A49">
            <v>1011303322</v>
          </cell>
          <cell r="B49" t="str">
            <v>GIONGO</v>
          </cell>
          <cell r="C49" t="str">
            <v>Luis</v>
          </cell>
          <cell r="D49" t="str">
            <v>Supervisor Principal</v>
          </cell>
          <cell r="E49">
            <v>55</v>
          </cell>
          <cell r="F49">
            <v>4615</v>
          </cell>
          <cell r="G49">
            <v>0</v>
          </cell>
          <cell r="H49">
            <v>0</v>
          </cell>
          <cell r="I49">
            <v>0</v>
          </cell>
          <cell r="J49">
            <v>59995</v>
          </cell>
          <cell r="K49">
            <v>44665</v>
          </cell>
          <cell r="L49">
            <v>0</v>
          </cell>
          <cell r="M49">
            <v>44665</v>
          </cell>
          <cell r="N49" t="str">
            <v>Venezuela - El Tigre</v>
          </cell>
          <cell r="O49">
            <v>0.15</v>
          </cell>
          <cell r="P49">
            <v>8999</v>
          </cell>
          <cell r="Q49">
            <v>0</v>
          </cell>
          <cell r="R49">
            <v>0.15</v>
          </cell>
          <cell r="S49">
            <v>8999</v>
          </cell>
          <cell r="T49">
            <v>0</v>
          </cell>
          <cell r="U49">
            <v>12952</v>
          </cell>
          <cell r="V49">
            <v>5727</v>
          </cell>
          <cell r="W49">
            <v>0</v>
          </cell>
          <cell r="X49">
            <v>36677</v>
          </cell>
          <cell r="Y49">
            <v>50268</v>
          </cell>
          <cell r="Z49">
            <v>81342</v>
          </cell>
          <cell r="AA49">
            <v>110263</v>
          </cell>
        </row>
        <row r="50">
          <cell r="A50">
            <v>1008435173</v>
          </cell>
          <cell r="B50" t="str">
            <v>MALFETANA</v>
          </cell>
          <cell r="C50" t="str">
            <v>Angel Omar</v>
          </cell>
          <cell r="D50" t="str">
            <v>Lider Equipo SR.</v>
          </cell>
          <cell r="E50">
            <v>58</v>
          </cell>
          <cell r="F50">
            <v>5100</v>
          </cell>
          <cell r="G50">
            <v>0</v>
          </cell>
          <cell r="H50">
            <v>3</v>
          </cell>
          <cell r="I50">
            <v>15300</v>
          </cell>
          <cell r="J50">
            <v>81600</v>
          </cell>
          <cell r="K50">
            <v>50687</v>
          </cell>
          <cell r="L50">
            <v>10647</v>
          </cell>
          <cell r="M50">
            <v>61334</v>
          </cell>
          <cell r="N50" t="str">
            <v>Ecuador - Quito</v>
          </cell>
          <cell r="O50">
            <v>0.15</v>
          </cell>
          <cell r="P50">
            <v>9945</v>
          </cell>
          <cell r="Q50">
            <v>2295</v>
          </cell>
          <cell r="R50">
            <v>0.15</v>
          </cell>
          <cell r="S50">
            <v>9945</v>
          </cell>
          <cell r="T50">
            <v>0</v>
          </cell>
          <cell r="U50">
            <v>31547</v>
          </cell>
          <cell r="V50">
            <v>0</v>
          </cell>
          <cell r="W50">
            <v>0</v>
          </cell>
          <cell r="X50">
            <v>53732</v>
          </cell>
          <cell r="Y50">
            <v>81280</v>
          </cell>
          <cell r="Z50">
            <v>115066</v>
          </cell>
          <cell r="AA50">
            <v>162880</v>
          </cell>
        </row>
        <row r="51">
          <cell r="A51">
            <v>1010189991</v>
          </cell>
          <cell r="B51" t="str">
            <v>ORTULAN</v>
          </cell>
          <cell r="C51" t="str">
            <v>Jorge Carlos</v>
          </cell>
          <cell r="D51" t="str">
            <v>Jefe de Producción</v>
          </cell>
          <cell r="E51">
            <v>57</v>
          </cell>
          <cell r="F51">
            <v>5950</v>
          </cell>
          <cell r="G51">
            <v>0</v>
          </cell>
          <cell r="H51">
            <v>3</v>
          </cell>
          <cell r="I51">
            <v>17850</v>
          </cell>
          <cell r="J51">
            <v>95200</v>
          </cell>
          <cell r="K51">
            <v>57733</v>
          </cell>
          <cell r="L51">
            <v>13394</v>
          </cell>
          <cell r="M51">
            <v>71127</v>
          </cell>
          <cell r="N51" t="str">
            <v>Venezuela - Caracas</v>
          </cell>
          <cell r="O51">
            <v>0.15</v>
          </cell>
          <cell r="P51">
            <v>11603</v>
          </cell>
          <cell r="Q51">
            <v>2678</v>
          </cell>
          <cell r="R51">
            <v>0.05</v>
          </cell>
          <cell r="S51">
            <v>3868</v>
          </cell>
          <cell r="T51">
            <v>0</v>
          </cell>
          <cell r="U51">
            <v>33556</v>
          </cell>
          <cell r="V51">
            <v>7308</v>
          </cell>
          <cell r="W51">
            <v>0</v>
          </cell>
          <cell r="X51">
            <v>59013</v>
          </cell>
          <cell r="Y51">
            <v>91200</v>
          </cell>
          <cell r="Z51">
            <v>130140</v>
          </cell>
          <cell r="AA51">
            <v>186400</v>
          </cell>
        </row>
        <row r="52">
          <cell r="A52">
            <v>1013733981</v>
          </cell>
          <cell r="B52" t="str">
            <v>ALMONACID</v>
          </cell>
          <cell r="C52" t="str">
            <v>Jorge Daniel</v>
          </cell>
          <cell r="D52" t="str">
            <v>Jefe de Producción</v>
          </cell>
          <cell r="E52">
            <v>57</v>
          </cell>
          <cell r="F52">
            <v>5110</v>
          </cell>
          <cell r="G52">
            <v>0</v>
          </cell>
          <cell r="H52">
            <v>2.5</v>
          </cell>
          <cell r="I52">
            <v>12775</v>
          </cell>
          <cell r="J52">
            <v>79205</v>
          </cell>
          <cell r="K52">
            <v>50154</v>
          </cell>
          <cell r="L52">
            <v>8843</v>
          </cell>
          <cell r="M52">
            <v>58997</v>
          </cell>
          <cell r="N52" t="str">
            <v>Venezuela - El Tigre</v>
          </cell>
          <cell r="O52">
            <v>0.15</v>
          </cell>
          <cell r="P52">
            <v>9965</v>
          </cell>
          <cell r="Q52">
            <v>1916</v>
          </cell>
          <cell r="R52">
            <v>0.15</v>
          </cell>
          <cell r="S52">
            <v>9965</v>
          </cell>
          <cell r="T52">
            <v>0</v>
          </cell>
          <cell r="U52">
            <v>17384</v>
          </cell>
          <cell r="V52">
            <v>5021</v>
          </cell>
          <cell r="W52">
            <v>0</v>
          </cell>
          <cell r="X52">
            <v>44251</v>
          </cell>
          <cell r="Y52">
            <v>63661</v>
          </cell>
          <cell r="Z52">
            <v>103248</v>
          </cell>
          <cell r="AA52">
            <v>142866</v>
          </cell>
        </row>
        <row r="53">
          <cell r="A53">
            <v>1007602217</v>
          </cell>
          <cell r="B53" t="str">
            <v>BAUZA</v>
          </cell>
          <cell r="C53" t="str">
            <v>Carlos</v>
          </cell>
          <cell r="D53" t="str">
            <v>Spervisor Principal</v>
          </cell>
          <cell r="E53">
            <v>55</v>
          </cell>
          <cell r="F53">
            <v>4000</v>
          </cell>
          <cell r="G53">
            <v>480</v>
          </cell>
          <cell r="H53">
            <v>2.2400000000000002</v>
          </cell>
          <cell r="I53">
            <v>8960</v>
          </cell>
          <cell r="J53">
            <v>67200</v>
          </cell>
          <cell r="K53">
            <v>44344</v>
          </cell>
          <cell r="L53">
            <v>6902</v>
          </cell>
          <cell r="M53">
            <v>51246</v>
          </cell>
          <cell r="N53" t="str">
            <v>Venezuela - El Tigre</v>
          </cell>
          <cell r="O53">
            <v>0.15</v>
          </cell>
          <cell r="P53">
            <v>8736</v>
          </cell>
          <cell r="Q53">
            <v>1344</v>
          </cell>
          <cell r="R53">
            <v>0.15</v>
          </cell>
          <cell r="S53">
            <v>8736</v>
          </cell>
          <cell r="T53">
            <v>0</v>
          </cell>
          <cell r="U53">
            <v>15846</v>
          </cell>
          <cell r="V53">
            <v>0</v>
          </cell>
          <cell r="W53">
            <v>0</v>
          </cell>
          <cell r="X53">
            <v>34662</v>
          </cell>
          <cell r="Y53">
            <v>50451</v>
          </cell>
          <cell r="Z53">
            <v>85908</v>
          </cell>
          <cell r="AA53">
            <v>117651</v>
          </cell>
        </row>
        <row r="54">
          <cell r="A54">
            <v>1011640847</v>
          </cell>
          <cell r="B54" t="str">
            <v>CINQUEGRANI</v>
          </cell>
          <cell r="C54" t="str">
            <v>Alberto Omar</v>
          </cell>
          <cell r="D54" t="str">
            <v>Coordor. Reservorios</v>
          </cell>
          <cell r="E54">
            <v>59</v>
          </cell>
          <cell r="F54">
            <v>7200</v>
          </cell>
          <cell r="G54">
            <v>0</v>
          </cell>
          <cell r="H54">
            <v>4</v>
          </cell>
          <cell r="I54">
            <v>28800</v>
          </cell>
          <cell r="J54">
            <v>122400</v>
          </cell>
          <cell r="K54">
            <v>69767</v>
          </cell>
          <cell r="L54">
            <v>19417</v>
          </cell>
          <cell r="M54">
            <v>89184</v>
          </cell>
          <cell r="N54" t="str">
            <v>Venezuela - Caracas</v>
          </cell>
          <cell r="O54">
            <v>0.15</v>
          </cell>
          <cell r="P54">
            <v>14040</v>
          </cell>
          <cell r="Q54">
            <v>4320</v>
          </cell>
          <cell r="R54">
            <v>0.05</v>
          </cell>
          <cell r="S54">
            <v>4680</v>
          </cell>
          <cell r="T54">
            <v>0</v>
          </cell>
          <cell r="U54">
            <v>36705</v>
          </cell>
          <cell r="V54">
            <v>9271</v>
          </cell>
          <cell r="W54">
            <v>0</v>
          </cell>
          <cell r="X54">
            <v>69016</v>
          </cell>
          <cell r="Y54">
            <v>109660</v>
          </cell>
          <cell r="Z54">
            <v>158200</v>
          </cell>
          <cell r="AA54">
            <v>232060</v>
          </cell>
        </row>
        <row r="55">
          <cell r="A55">
            <v>1007687952</v>
          </cell>
          <cell r="B55" t="str">
            <v>GAREIS</v>
          </cell>
          <cell r="C55" t="str">
            <v>Juan Eduardo</v>
          </cell>
          <cell r="D55" t="str">
            <v>Spervisor Principal</v>
          </cell>
          <cell r="E55">
            <v>55</v>
          </cell>
          <cell r="F55">
            <v>4615</v>
          </cell>
          <cell r="G55">
            <v>0</v>
          </cell>
          <cell r="H55">
            <v>0</v>
          </cell>
          <cell r="I55">
            <v>0</v>
          </cell>
          <cell r="J55">
            <v>59995</v>
          </cell>
          <cell r="K55">
            <v>45698</v>
          </cell>
          <cell r="L55">
            <v>0</v>
          </cell>
          <cell r="M55">
            <v>45698</v>
          </cell>
          <cell r="N55" t="str">
            <v>Venezuela - El Tigre</v>
          </cell>
          <cell r="O55">
            <v>0.15</v>
          </cell>
          <cell r="P55">
            <v>8999</v>
          </cell>
          <cell r="Q55">
            <v>0</v>
          </cell>
          <cell r="R55">
            <v>0.15</v>
          </cell>
          <cell r="S55">
            <v>8999</v>
          </cell>
          <cell r="T55">
            <v>0</v>
          </cell>
          <cell r="U55">
            <v>15829</v>
          </cell>
          <cell r="V55">
            <v>5027</v>
          </cell>
          <cell r="W55">
            <v>0</v>
          </cell>
          <cell r="X55">
            <v>38854</v>
          </cell>
          <cell r="Y55">
            <v>53834</v>
          </cell>
          <cell r="Z55">
            <v>84552</v>
          </cell>
          <cell r="AA55">
            <v>113829</v>
          </cell>
        </row>
        <row r="56">
          <cell r="A56">
            <v>1008585113</v>
          </cell>
          <cell r="B56" t="str">
            <v>GRUEN</v>
          </cell>
          <cell r="C56" t="str">
            <v>Carlos</v>
          </cell>
          <cell r="D56" t="str">
            <v>Spervisor Principal</v>
          </cell>
          <cell r="E56">
            <v>55</v>
          </cell>
          <cell r="F56">
            <v>3900</v>
          </cell>
          <cell r="G56">
            <v>0</v>
          </cell>
          <cell r="H56">
            <v>0</v>
          </cell>
          <cell r="I56">
            <v>0</v>
          </cell>
          <cell r="J56">
            <v>50700</v>
          </cell>
          <cell r="K56">
            <v>38930</v>
          </cell>
          <cell r="L56">
            <v>0</v>
          </cell>
          <cell r="M56">
            <v>38930</v>
          </cell>
          <cell r="N56" t="str">
            <v>Venezuela - El Tigre</v>
          </cell>
          <cell r="O56">
            <v>0.15</v>
          </cell>
          <cell r="P56">
            <v>7605</v>
          </cell>
          <cell r="Q56">
            <v>0</v>
          </cell>
          <cell r="R56">
            <v>0.15</v>
          </cell>
          <cell r="S56">
            <v>7605</v>
          </cell>
          <cell r="T56">
            <v>0</v>
          </cell>
          <cell r="U56">
            <v>2634</v>
          </cell>
          <cell r="V56">
            <v>5949</v>
          </cell>
          <cell r="W56">
            <v>0</v>
          </cell>
          <cell r="X56">
            <v>23793</v>
          </cell>
          <cell r="Y56">
            <v>33779</v>
          </cell>
          <cell r="Z56">
            <v>62723</v>
          </cell>
          <cell r="AA56">
            <v>84479</v>
          </cell>
        </row>
        <row r="57">
          <cell r="A57">
            <v>1011612422</v>
          </cell>
          <cell r="B57" t="str">
            <v>MAGGIONI</v>
          </cell>
          <cell r="C57" t="str">
            <v>Aldo Jorge</v>
          </cell>
          <cell r="D57" t="str">
            <v>Profesional Principal</v>
          </cell>
          <cell r="E57">
            <v>57</v>
          </cell>
          <cell r="F57">
            <v>5250</v>
          </cell>
          <cell r="G57">
            <v>0</v>
          </cell>
          <cell r="H57">
            <v>3</v>
          </cell>
          <cell r="I57">
            <v>15750</v>
          </cell>
          <cell r="J57">
            <v>84000</v>
          </cell>
          <cell r="K57">
            <v>51767</v>
          </cell>
          <cell r="L57">
            <v>11087</v>
          </cell>
          <cell r="M57">
            <v>62854</v>
          </cell>
          <cell r="N57" t="str">
            <v>Venezuela - El Tigre</v>
          </cell>
          <cell r="O57">
            <v>0.15</v>
          </cell>
          <cell r="P57">
            <v>10238</v>
          </cell>
          <cell r="Q57">
            <v>2363</v>
          </cell>
          <cell r="R57">
            <v>0.15</v>
          </cell>
          <cell r="S57">
            <v>10238</v>
          </cell>
          <cell r="T57">
            <v>0</v>
          </cell>
          <cell r="U57">
            <v>17914</v>
          </cell>
          <cell r="V57">
            <v>3580</v>
          </cell>
          <cell r="W57">
            <v>0</v>
          </cell>
          <cell r="X57">
            <v>44333</v>
          </cell>
          <cell r="Y57">
            <v>67088</v>
          </cell>
          <cell r="Z57">
            <v>107187</v>
          </cell>
          <cell r="AA57">
            <v>151088</v>
          </cell>
        </row>
        <row r="58">
          <cell r="A58">
            <v>1011413232</v>
          </cell>
          <cell r="B58" t="str">
            <v>NAVARRO</v>
          </cell>
          <cell r="C58" t="str">
            <v>Jorge Rafael</v>
          </cell>
          <cell r="D58" t="str">
            <v>Gte. De Ingenieria</v>
          </cell>
          <cell r="E58">
            <v>61</v>
          </cell>
          <cell r="F58">
            <v>12000</v>
          </cell>
          <cell r="G58">
            <v>0</v>
          </cell>
          <cell r="H58">
            <v>5</v>
          </cell>
          <cell r="I58">
            <v>60000</v>
          </cell>
          <cell r="J58">
            <v>216000</v>
          </cell>
          <cell r="K58">
            <v>110594</v>
          </cell>
          <cell r="L58">
            <v>37274</v>
          </cell>
          <cell r="M58">
            <v>147868</v>
          </cell>
          <cell r="N58" t="str">
            <v>Venezuela - Caracas</v>
          </cell>
          <cell r="O58">
            <v>0.15</v>
          </cell>
          <cell r="P58">
            <v>23400</v>
          </cell>
          <cell r="Q58">
            <v>9000</v>
          </cell>
          <cell r="R58">
            <v>0.05</v>
          </cell>
          <cell r="S58">
            <v>7800</v>
          </cell>
          <cell r="T58">
            <v>0</v>
          </cell>
          <cell r="U58">
            <v>61827</v>
          </cell>
          <cell r="V58">
            <v>9926</v>
          </cell>
          <cell r="W58">
            <v>0</v>
          </cell>
          <cell r="X58">
            <v>111953</v>
          </cell>
          <cell r="Y58">
            <v>173563</v>
          </cell>
          <cell r="Z58">
            <v>259821</v>
          </cell>
          <cell r="AA58">
            <v>389563</v>
          </cell>
        </row>
        <row r="59">
          <cell r="A59">
            <v>1013735426</v>
          </cell>
          <cell r="B59" t="str">
            <v>NOVILLO</v>
          </cell>
          <cell r="C59" t="str">
            <v>Gumersindo Sergio</v>
          </cell>
          <cell r="D59" t="str">
            <v>Lider Equipos SR.</v>
          </cell>
          <cell r="E59">
            <v>58</v>
          </cell>
          <cell r="F59">
            <v>5500</v>
          </cell>
          <cell r="G59">
            <v>0</v>
          </cell>
          <cell r="H59">
            <v>3.5</v>
          </cell>
          <cell r="I59">
            <v>19250</v>
          </cell>
          <cell r="J59">
            <v>90750</v>
          </cell>
          <cell r="K59">
            <v>54480</v>
          </cell>
          <cell r="L59">
            <v>13592</v>
          </cell>
          <cell r="M59">
            <v>68072</v>
          </cell>
          <cell r="N59" t="str">
            <v>Venezuela - El Tigre</v>
          </cell>
          <cell r="O59">
            <v>0.15</v>
          </cell>
          <cell r="P59">
            <v>10725</v>
          </cell>
          <cell r="Q59">
            <v>2888</v>
          </cell>
          <cell r="R59">
            <v>0.15</v>
          </cell>
          <cell r="S59">
            <v>10725</v>
          </cell>
          <cell r="T59">
            <v>0</v>
          </cell>
          <cell r="U59">
            <v>19916</v>
          </cell>
          <cell r="V59">
            <v>3487</v>
          </cell>
          <cell r="W59">
            <v>0</v>
          </cell>
          <cell r="X59">
            <v>47741</v>
          </cell>
          <cell r="Y59">
            <v>73444</v>
          </cell>
          <cell r="Z59">
            <v>115813</v>
          </cell>
          <cell r="AA59">
            <v>164194</v>
          </cell>
        </row>
        <row r="60">
          <cell r="A60">
            <v>1014781064</v>
          </cell>
          <cell r="B60" t="str">
            <v>ROLANDO</v>
          </cell>
          <cell r="C60" t="str">
            <v>Roberto</v>
          </cell>
          <cell r="D60" t="str">
            <v>Asist. Producción</v>
          </cell>
          <cell r="E60">
            <v>56</v>
          </cell>
          <cell r="F60">
            <v>3335</v>
          </cell>
          <cell r="G60">
            <v>0</v>
          </cell>
          <cell r="H60">
            <v>0</v>
          </cell>
          <cell r="I60">
            <v>0</v>
          </cell>
          <cell r="J60">
            <v>43355</v>
          </cell>
          <cell r="K60">
            <v>34042</v>
          </cell>
          <cell r="L60">
            <v>0</v>
          </cell>
          <cell r="M60">
            <v>34042</v>
          </cell>
          <cell r="N60" t="str">
            <v>Venezuela - El Tigre</v>
          </cell>
          <cell r="O60">
            <v>0.15</v>
          </cell>
          <cell r="P60">
            <v>6503</v>
          </cell>
          <cell r="Q60">
            <v>0</v>
          </cell>
          <cell r="R60">
            <v>0.15</v>
          </cell>
          <cell r="S60">
            <v>6503</v>
          </cell>
          <cell r="T60">
            <v>0</v>
          </cell>
          <cell r="U60">
            <v>11632</v>
          </cell>
          <cell r="V60">
            <v>4779</v>
          </cell>
          <cell r="W60">
            <v>0</v>
          </cell>
          <cell r="X60">
            <v>29417</v>
          </cell>
          <cell r="Y60">
            <v>42284</v>
          </cell>
          <cell r="Z60">
            <v>63459</v>
          </cell>
          <cell r="AA60">
            <v>85639</v>
          </cell>
        </row>
        <row r="61">
          <cell r="A61">
            <v>1014625494</v>
          </cell>
          <cell r="B61" t="str">
            <v>SALDAÑO</v>
          </cell>
          <cell r="C61" t="str">
            <v>Hector Roberto</v>
          </cell>
          <cell r="D61" t="str">
            <v>Cordor. Ing. Proyectos</v>
          </cell>
          <cell r="E61">
            <v>59</v>
          </cell>
          <cell r="F61">
            <v>7270</v>
          </cell>
          <cell r="G61">
            <v>0</v>
          </cell>
          <cell r="H61">
            <v>4</v>
          </cell>
          <cell r="I61">
            <v>29080</v>
          </cell>
          <cell r="J61">
            <v>123590</v>
          </cell>
          <cell r="K61">
            <v>70816</v>
          </cell>
          <cell r="L61">
            <v>19506</v>
          </cell>
          <cell r="M61">
            <v>90322</v>
          </cell>
          <cell r="N61" t="str">
            <v>Venezuela - Caracas</v>
          </cell>
          <cell r="O61">
            <v>0.15</v>
          </cell>
          <cell r="P61">
            <v>14177</v>
          </cell>
          <cell r="Q61">
            <v>4362</v>
          </cell>
          <cell r="R61">
            <v>0.05</v>
          </cell>
          <cell r="S61">
            <v>4726</v>
          </cell>
          <cell r="T61">
            <v>0</v>
          </cell>
          <cell r="U61">
            <v>36903</v>
          </cell>
          <cell r="V61">
            <v>8810</v>
          </cell>
          <cell r="W61">
            <v>0</v>
          </cell>
          <cell r="X61">
            <v>68978</v>
          </cell>
          <cell r="Y61">
            <v>110053</v>
          </cell>
          <cell r="Z61">
            <v>159300</v>
          </cell>
          <cell r="AA61">
            <v>233643</v>
          </cell>
        </row>
        <row r="62">
          <cell r="A62">
            <v>1012978960</v>
          </cell>
          <cell r="B62" t="str">
            <v>SHAE</v>
          </cell>
          <cell r="C62" t="str">
            <v>Nelson Arturo</v>
          </cell>
          <cell r="D62" t="str">
            <v>Profesional Principal</v>
          </cell>
          <cell r="E62">
            <v>57</v>
          </cell>
          <cell r="F62">
            <v>4300</v>
          </cell>
          <cell r="G62">
            <v>0</v>
          </cell>
          <cell r="H62">
            <v>2.5</v>
          </cell>
          <cell r="I62">
            <v>10750</v>
          </cell>
          <cell r="J62">
            <v>66650</v>
          </cell>
          <cell r="K62">
            <v>42950</v>
          </cell>
          <cell r="L62">
            <v>8370</v>
          </cell>
          <cell r="M62">
            <v>51320</v>
          </cell>
          <cell r="N62" t="str">
            <v>Venezuela - El Tigre</v>
          </cell>
          <cell r="O62">
            <v>0.15</v>
          </cell>
          <cell r="P62">
            <v>8385</v>
          </cell>
          <cell r="Q62">
            <v>1613</v>
          </cell>
          <cell r="R62">
            <v>0.15</v>
          </cell>
          <cell r="S62">
            <v>8385</v>
          </cell>
          <cell r="T62">
            <v>0</v>
          </cell>
          <cell r="U62">
            <v>3309</v>
          </cell>
          <cell r="V62">
            <v>3915</v>
          </cell>
          <cell r="W62">
            <v>0</v>
          </cell>
          <cell r="X62">
            <v>25607</v>
          </cell>
          <cell r="Y62">
            <v>38168</v>
          </cell>
          <cell r="Z62">
            <v>76927</v>
          </cell>
          <cell r="AA62">
            <v>104818</v>
          </cell>
        </row>
        <row r="63">
          <cell r="A63">
            <v>1021355179</v>
          </cell>
          <cell r="B63" t="str">
            <v>SPINZANTI</v>
          </cell>
          <cell r="C63" t="str">
            <v>Jorge Andrés</v>
          </cell>
          <cell r="D63" t="str">
            <v>Supervisor SSR.</v>
          </cell>
          <cell r="E63">
            <v>54</v>
          </cell>
          <cell r="F63">
            <v>2920</v>
          </cell>
          <cell r="G63">
            <v>0</v>
          </cell>
          <cell r="H63">
            <v>0</v>
          </cell>
          <cell r="I63">
            <v>0</v>
          </cell>
          <cell r="J63">
            <v>37960</v>
          </cell>
          <cell r="K63">
            <v>30339</v>
          </cell>
          <cell r="L63">
            <v>0</v>
          </cell>
          <cell r="M63">
            <v>30339</v>
          </cell>
          <cell r="N63" t="str">
            <v>Venezuela - El Tigre</v>
          </cell>
          <cell r="O63">
            <v>0.15</v>
          </cell>
          <cell r="P63">
            <v>5694</v>
          </cell>
          <cell r="Q63">
            <v>0</v>
          </cell>
          <cell r="R63">
            <v>0.15</v>
          </cell>
          <cell r="S63">
            <v>5694</v>
          </cell>
          <cell r="T63">
            <v>0</v>
          </cell>
          <cell r="U63">
            <v>2559</v>
          </cell>
          <cell r="V63">
            <v>4081</v>
          </cell>
          <cell r="W63">
            <v>0</v>
          </cell>
          <cell r="X63">
            <v>18028</v>
          </cell>
          <cell r="Y63">
            <v>26697</v>
          </cell>
          <cell r="Z63">
            <v>48367</v>
          </cell>
          <cell r="AA63">
            <v>64657</v>
          </cell>
        </row>
        <row r="64">
          <cell r="A64">
            <v>1013784427</v>
          </cell>
          <cell r="B64" t="str">
            <v>VALLEJO</v>
          </cell>
          <cell r="C64" t="str">
            <v>Eduardo Lucio</v>
          </cell>
          <cell r="D64" t="str">
            <v>Profesional Principal</v>
          </cell>
          <cell r="E64">
            <v>57</v>
          </cell>
          <cell r="F64">
            <v>5115</v>
          </cell>
          <cell r="G64">
            <v>0</v>
          </cell>
          <cell r="H64">
            <v>2.83</v>
          </cell>
          <cell r="I64">
            <v>14500</v>
          </cell>
          <cell r="J64">
            <v>80995</v>
          </cell>
          <cell r="K64">
            <v>50415</v>
          </cell>
          <cell r="L64">
            <v>10125</v>
          </cell>
          <cell r="M64">
            <v>60540</v>
          </cell>
          <cell r="N64" t="str">
            <v>Venezuela - Caracas</v>
          </cell>
          <cell r="O64">
            <v>0.15</v>
          </cell>
          <cell r="P64">
            <v>9974</v>
          </cell>
          <cell r="Q64">
            <v>2175</v>
          </cell>
          <cell r="R64">
            <v>0.05</v>
          </cell>
          <cell r="S64">
            <v>3325</v>
          </cell>
          <cell r="T64">
            <v>0</v>
          </cell>
          <cell r="U64">
            <v>6617</v>
          </cell>
          <cell r="V64">
            <v>8569</v>
          </cell>
          <cell r="W64">
            <v>0</v>
          </cell>
          <cell r="X64">
            <v>30660</v>
          </cell>
          <cell r="Y64">
            <v>44097</v>
          </cell>
          <cell r="Z64">
            <v>91200</v>
          </cell>
          <cell r="AA64">
            <v>125092</v>
          </cell>
        </row>
        <row r="65">
          <cell r="A65">
            <v>1016001970</v>
          </cell>
          <cell r="B65" t="str">
            <v>RIOS</v>
          </cell>
          <cell r="C65" t="str">
            <v>Luis Manuel</v>
          </cell>
          <cell r="D65" t="str">
            <v>Gte RRHH</v>
          </cell>
          <cell r="E65">
            <v>59</v>
          </cell>
          <cell r="F65">
            <v>5300</v>
          </cell>
          <cell r="G65">
            <v>1200</v>
          </cell>
          <cell r="H65">
            <v>3.5</v>
          </cell>
          <cell r="I65">
            <v>22750</v>
          </cell>
          <cell r="J65">
            <v>107250</v>
          </cell>
          <cell r="K65">
            <v>63239</v>
          </cell>
          <cell r="L65">
            <v>15463</v>
          </cell>
          <cell r="M65">
            <v>78702</v>
          </cell>
          <cell r="N65" t="str">
            <v>Venezuela - Caracas</v>
          </cell>
          <cell r="O65">
            <v>0.15</v>
          </cell>
          <cell r="P65">
            <v>12675</v>
          </cell>
          <cell r="Q65">
            <v>3413</v>
          </cell>
          <cell r="R65">
            <v>0.05</v>
          </cell>
          <cell r="S65">
            <v>4225</v>
          </cell>
          <cell r="T65">
            <v>0</v>
          </cell>
          <cell r="U65">
            <v>31699</v>
          </cell>
          <cell r="V65">
            <v>0</v>
          </cell>
          <cell r="W65">
            <v>0</v>
          </cell>
          <cell r="X65">
            <v>52012</v>
          </cell>
          <cell r="Y65">
            <v>82469</v>
          </cell>
          <cell r="Z65">
            <v>130714</v>
          </cell>
          <cell r="AA65">
            <v>189719</v>
          </cell>
        </row>
        <row r="66">
          <cell r="A66">
            <v>1012030459</v>
          </cell>
          <cell r="B66" t="str">
            <v>DE DIEGO</v>
          </cell>
          <cell r="C66" t="str">
            <v>Pablo</v>
          </cell>
          <cell r="D66" t="str">
            <v>Coordor. Reservorios</v>
          </cell>
          <cell r="E66">
            <v>59</v>
          </cell>
          <cell r="F66">
            <v>6400</v>
          </cell>
          <cell r="G66">
            <v>0</v>
          </cell>
          <cell r="H66">
            <v>3</v>
          </cell>
          <cell r="I66">
            <v>19200</v>
          </cell>
          <cell r="J66">
            <v>102400</v>
          </cell>
          <cell r="K66">
            <v>62730</v>
          </cell>
          <cell r="L66">
            <v>12845</v>
          </cell>
          <cell r="M66">
            <v>75575</v>
          </cell>
          <cell r="N66" t="str">
            <v>Venezuela - Caracas</v>
          </cell>
          <cell r="O66">
            <v>0.15</v>
          </cell>
          <cell r="P66">
            <v>12480</v>
          </cell>
          <cell r="Q66">
            <v>2880</v>
          </cell>
          <cell r="R66">
            <v>0.05</v>
          </cell>
          <cell r="S66">
            <v>4160</v>
          </cell>
          <cell r="T66">
            <v>0</v>
          </cell>
          <cell r="U66">
            <v>35042</v>
          </cell>
          <cell r="V66">
            <v>8579</v>
          </cell>
          <cell r="W66">
            <v>0</v>
          </cell>
          <cell r="X66">
            <v>63141</v>
          </cell>
          <cell r="Y66">
            <v>96700</v>
          </cell>
          <cell r="Z66">
            <v>138716</v>
          </cell>
          <cell r="AA66">
            <v>199100</v>
          </cell>
        </row>
        <row r="67">
          <cell r="A67">
            <v>1092814914</v>
          </cell>
          <cell r="B67" t="str">
            <v>GRIJALBA VAZQUEZ</v>
          </cell>
          <cell r="C67" t="str">
            <v>Pedro M.</v>
          </cell>
          <cell r="D67" t="str">
            <v>Gte. De Reservorios</v>
          </cell>
          <cell r="E67">
            <v>61</v>
          </cell>
          <cell r="F67">
            <v>12000</v>
          </cell>
          <cell r="G67">
            <v>0</v>
          </cell>
          <cell r="H67">
            <v>5</v>
          </cell>
          <cell r="I67">
            <v>60000</v>
          </cell>
          <cell r="J67">
            <v>216000</v>
          </cell>
          <cell r="K67">
            <v>110487</v>
          </cell>
          <cell r="L67">
            <v>37345</v>
          </cell>
          <cell r="M67">
            <v>147832</v>
          </cell>
          <cell r="N67" t="str">
            <v>Venezuela - Caracas</v>
          </cell>
          <cell r="O67">
            <v>0.15</v>
          </cell>
          <cell r="P67">
            <v>23400</v>
          </cell>
          <cell r="Q67">
            <v>9000</v>
          </cell>
          <cell r="R67">
            <v>0.05</v>
          </cell>
          <cell r="S67">
            <v>7800</v>
          </cell>
          <cell r="T67">
            <v>0</v>
          </cell>
          <cell r="U67">
            <v>9208</v>
          </cell>
          <cell r="V67">
            <v>19516</v>
          </cell>
          <cell r="W67">
            <v>0</v>
          </cell>
          <cell r="X67">
            <v>68924</v>
          </cell>
          <cell r="Y67">
            <v>107310</v>
          </cell>
          <cell r="Z67">
            <v>216756</v>
          </cell>
          <cell r="AA67">
            <v>323310</v>
          </cell>
        </row>
        <row r="68">
          <cell r="A68">
            <v>4005959850</v>
          </cell>
          <cell r="B68" t="str">
            <v>IBAÑEZ</v>
          </cell>
          <cell r="C68" t="str">
            <v>Guillermo Hernán</v>
          </cell>
          <cell r="D68" t="str">
            <v>Profesional SR.</v>
          </cell>
          <cell r="E68">
            <v>56</v>
          </cell>
          <cell r="F68">
            <v>5103</v>
          </cell>
          <cell r="G68">
            <v>0</v>
          </cell>
          <cell r="H68">
            <v>4</v>
          </cell>
          <cell r="I68">
            <v>20412</v>
          </cell>
          <cell r="J68">
            <v>86751</v>
          </cell>
          <cell r="K68">
            <v>50084</v>
          </cell>
          <cell r="L68">
            <v>14683</v>
          </cell>
          <cell r="M68">
            <v>64767</v>
          </cell>
          <cell r="N68" t="str">
            <v>Venezuela - Caracas</v>
          </cell>
          <cell r="O68">
            <v>0.15</v>
          </cell>
          <cell r="P68">
            <v>9951</v>
          </cell>
          <cell r="Q68">
            <v>3062</v>
          </cell>
          <cell r="R68">
            <v>0.05</v>
          </cell>
          <cell r="S68">
            <v>3317</v>
          </cell>
          <cell r="T68">
            <v>0</v>
          </cell>
          <cell r="U68">
            <v>6330</v>
          </cell>
          <cell r="V68">
            <v>0</v>
          </cell>
          <cell r="W68">
            <v>0</v>
          </cell>
          <cell r="X68">
            <v>22660</v>
          </cell>
          <cell r="Y68">
            <v>33102</v>
          </cell>
          <cell r="Z68">
            <v>87427</v>
          </cell>
          <cell r="AA68">
            <v>119853</v>
          </cell>
        </row>
        <row r="69">
          <cell r="A69">
            <v>1013820934</v>
          </cell>
          <cell r="B69" t="str">
            <v>LORENZON</v>
          </cell>
          <cell r="C69" t="str">
            <v>Jorge Rubén</v>
          </cell>
          <cell r="D69" t="str">
            <v>Technical Advisor SR</v>
          </cell>
          <cell r="E69">
            <v>60</v>
          </cell>
          <cell r="F69">
            <v>8800</v>
          </cell>
          <cell r="G69">
            <v>0</v>
          </cell>
          <cell r="H69">
            <v>4</v>
          </cell>
          <cell r="I69">
            <v>35200</v>
          </cell>
          <cell r="J69">
            <v>149600</v>
          </cell>
          <cell r="K69">
            <v>83664</v>
          </cell>
          <cell r="L69">
            <v>22449</v>
          </cell>
          <cell r="M69">
            <v>106113</v>
          </cell>
          <cell r="N69" t="str">
            <v>USA - Houston</v>
          </cell>
          <cell r="O69">
            <v>0.15</v>
          </cell>
          <cell r="P69">
            <v>17160</v>
          </cell>
          <cell r="Q69">
            <v>5280</v>
          </cell>
          <cell r="R69">
            <v>0</v>
          </cell>
          <cell r="S69">
            <v>0</v>
          </cell>
          <cell r="T69">
            <v>0</v>
          </cell>
          <cell r="U69">
            <v>0</v>
          </cell>
          <cell r="V69">
            <v>0</v>
          </cell>
          <cell r="W69">
            <v>0</v>
          </cell>
          <cell r="X69">
            <v>22440</v>
          </cell>
          <cell r="Y69">
            <v>34523</v>
          </cell>
          <cell r="Z69">
            <v>128553</v>
          </cell>
          <cell r="AA69">
            <v>184123</v>
          </cell>
        </row>
        <row r="70">
          <cell r="A70">
            <v>1012047215</v>
          </cell>
          <cell r="B70" t="str">
            <v>BIBBO</v>
          </cell>
          <cell r="C70" t="str">
            <v>Miguel Angel</v>
          </cell>
          <cell r="D70" t="str">
            <v>Gte. General</v>
          </cell>
          <cell r="E70">
            <v>64</v>
          </cell>
          <cell r="F70">
            <v>18000</v>
          </cell>
          <cell r="G70">
            <v>0</v>
          </cell>
          <cell r="H70">
            <v>7</v>
          </cell>
          <cell r="I70">
            <v>126000</v>
          </cell>
          <cell r="J70">
            <v>360000</v>
          </cell>
          <cell r="K70">
            <v>158705</v>
          </cell>
          <cell r="L70">
            <v>81900</v>
          </cell>
          <cell r="M70">
            <v>240605</v>
          </cell>
          <cell r="N70" t="str">
            <v>Venezuela - Caracas</v>
          </cell>
          <cell r="O70">
            <v>0.15</v>
          </cell>
          <cell r="P70">
            <v>35100</v>
          </cell>
          <cell r="Q70">
            <v>18900</v>
          </cell>
          <cell r="R70">
            <v>0.05</v>
          </cell>
          <cell r="S70">
            <v>11700</v>
          </cell>
          <cell r="T70">
            <v>0</v>
          </cell>
          <cell r="U70">
            <v>66298</v>
          </cell>
          <cell r="V70">
            <v>0</v>
          </cell>
          <cell r="W70">
            <v>0</v>
          </cell>
          <cell r="X70">
            <v>131998</v>
          </cell>
          <cell r="Y70">
            <v>203074</v>
          </cell>
          <cell r="Z70">
            <v>372603</v>
          </cell>
          <cell r="AA70">
            <v>563074</v>
          </cell>
        </row>
        <row r="71">
          <cell r="A71">
            <v>1017653363</v>
          </cell>
          <cell r="B71" t="str">
            <v>MAS</v>
          </cell>
          <cell r="C71" t="str">
            <v>Gustavo</v>
          </cell>
          <cell r="D71" t="str">
            <v>Gte. Planeam</v>
          </cell>
          <cell r="E71">
            <v>61</v>
          </cell>
          <cell r="F71">
            <v>9500</v>
          </cell>
          <cell r="G71">
            <v>1500</v>
          </cell>
          <cell r="H71">
            <v>5.79</v>
          </cell>
          <cell r="I71">
            <v>55000</v>
          </cell>
          <cell r="J71">
            <v>198000</v>
          </cell>
          <cell r="K71">
            <v>102037</v>
          </cell>
          <cell r="L71">
            <v>35750</v>
          </cell>
          <cell r="M71">
            <v>137787</v>
          </cell>
          <cell r="N71" t="str">
            <v>Venezuela - Caracas</v>
          </cell>
          <cell r="O71">
            <v>0.15</v>
          </cell>
          <cell r="P71">
            <v>21450</v>
          </cell>
          <cell r="Q71">
            <v>8250</v>
          </cell>
          <cell r="R71">
            <v>0.05</v>
          </cell>
          <cell r="S71">
            <v>7150</v>
          </cell>
          <cell r="T71">
            <v>0</v>
          </cell>
          <cell r="U71">
            <v>49088</v>
          </cell>
          <cell r="V71">
            <v>0</v>
          </cell>
          <cell r="W71">
            <v>0</v>
          </cell>
          <cell r="X71">
            <v>85938</v>
          </cell>
          <cell r="Y71">
            <v>136031</v>
          </cell>
          <cell r="Z71">
            <v>223725</v>
          </cell>
          <cell r="AA71">
            <v>334031</v>
          </cell>
        </row>
        <row r="72">
          <cell r="A72">
            <v>1012963282</v>
          </cell>
          <cell r="B72" t="str">
            <v>CANOSA</v>
          </cell>
          <cell r="C72" t="str">
            <v>Carlos</v>
          </cell>
          <cell r="D72" t="str">
            <v>Coordinador Reservorios</v>
          </cell>
          <cell r="E72">
            <v>59</v>
          </cell>
          <cell r="F72">
            <v>6400</v>
          </cell>
          <cell r="G72">
            <v>0</v>
          </cell>
          <cell r="H72">
            <v>3</v>
          </cell>
          <cell r="I72">
            <v>19200</v>
          </cell>
          <cell r="J72">
            <v>102400</v>
          </cell>
          <cell r="K72">
            <v>62238</v>
          </cell>
          <cell r="L72">
            <v>12924</v>
          </cell>
          <cell r="M72">
            <v>75162</v>
          </cell>
          <cell r="N72" t="str">
            <v>Venezuela - Caracas</v>
          </cell>
          <cell r="O72">
            <v>0.15</v>
          </cell>
          <cell r="P72">
            <v>12480</v>
          </cell>
          <cell r="Q72">
            <v>2880</v>
          </cell>
          <cell r="R72">
            <v>0.05</v>
          </cell>
          <cell r="S72">
            <v>4160</v>
          </cell>
          <cell r="T72">
            <v>0</v>
          </cell>
          <cell r="U72">
            <v>35042</v>
          </cell>
          <cell r="V72">
            <v>0</v>
          </cell>
          <cell r="W72">
            <v>0</v>
          </cell>
          <cell r="X72">
            <v>54562</v>
          </cell>
          <cell r="Y72">
            <v>83360</v>
          </cell>
          <cell r="Z72">
            <v>129724</v>
          </cell>
          <cell r="AA72">
            <v>185760</v>
          </cell>
        </row>
        <row r="73">
          <cell r="A73">
            <v>1016951326</v>
          </cell>
          <cell r="B73" t="str">
            <v>GROSSO</v>
          </cell>
          <cell r="C73" t="str">
            <v>Santiago</v>
          </cell>
          <cell r="D73" t="str">
            <v xml:space="preserve">Profesional SR. </v>
          </cell>
          <cell r="E73">
            <v>57</v>
          </cell>
          <cell r="F73">
            <v>4169</v>
          </cell>
          <cell r="G73">
            <v>0</v>
          </cell>
          <cell r="H73">
            <v>2</v>
          </cell>
          <cell r="I73">
            <v>8338</v>
          </cell>
          <cell r="J73">
            <v>62535</v>
          </cell>
          <cell r="K73">
            <v>41802</v>
          </cell>
          <cell r="L73">
            <v>6553</v>
          </cell>
          <cell r="M73">
            <v>48355</v>
          </cell>
          <cell r="N73" t="str">
            <v>Venezuela - Caracas</v>
          </cell>
          <cell r="O73">
            <v>0.15</v>
          </cell>
          <cell r="P73">
            <v>8130</v>
          </cell>
          <cell r="Q73">
            <v>1251</v>
          </cell>
          <cell r="R73">
            <v>0.05</v>
          </cell>
          <cell r="S73">
            <v>2710</v>
          </cell>
          <cell r="T73">
            <v>0</v>
          </cell>
          <cell r="U73">
            <v>25996</v>
          </cell>
          <cell r="V73">
            <v>0</v>
          </cell>
          <cell r="W73">
            <v>0</v>
          </cell>
          <cell r="X73">
            <v>38087</v>
          </cell>
          <cell r="Y73">
            <v>54201</v>
          </cell>
          <cell r="Z73">
            <v>86442</v>
          </cell>
          <cell r="AA73">
            <v>116736</v>
          </cell>
        </row>
        <row r="74">
          <cell r="A74">
            <v>1013727062</v>
          </cell>
          <cell r="B74" t="str">
            <v>ARGUELLO</v>
          </cell>
          <cell r="C74" t="str">
            <v>Jorge</v>
          </cell>
          <cell r="D74" t="str">
            <v>Profesional Principal</v>
          </cell>
          <cell r="E74">
            <v>57</v>
          </cell>
          <cell r="F74">
            <v>4564</v>
          </cell>
          <cell r="G74">
            <v>0</v>
          </cell>
          <cell r="H74">
            <v>2.67</v>
          </cell>
          <cell r="I74">
            <v>12190</v>
          </cell>
          <cell r="J74">
            <v>71522</v>
          </cell>
          <cell r="K74">
            <v>45256</v>
          </cell>
          <cell r="L74">
            <v>9400</v>
          </cell>
          <cell r="M74">
            <v>54656</v>
          </cell>
          <cell r="N74" t="str">
            <v>Venezuela - Caracas</v>
          </cell>
          <cell r="O74">
            <v>0.15</v>
          </cell>
          <cell r="P74">
            <v>8900</v>
          </cell>
          <cell r="Q74">
            <v>1829</v>
          </cell>
          <cell r="R74">
            <v>0.05</v>
          </cell>
          <cell r="S74">
            <v>2967</v>
          </cell>
          <cell r="T74">
            <v>0</v>
          </cell>
          <cell r="U74">
            <v>28275</v>
          </cell>
          <cell r="V74">
            <v>0</v>
          </cell>
          <cell r="W74">
            <v>0</v>
          </cell>
          <cell r="X74">
            <v>41971</v>
          </cell>
          <cell r="Y74">
            <v>61435</v>
          </cell>
          <cell r="Z74">
            <v>96627</v>
          </cell>
          <cell r="AA74">
            <v>132957</v>
          </cell>
        </row>
        <row r="75">
          <cell r="A75">
            <v>1008389973</v>
          </cell>
          <cell r="B75" t="str">
            <v>BEGARIES</v>
          </cell>
          <cell r="C75" t="str">
            <v xml:space="preserve">Horacio </v>
          </cell>
          <cell r="D75" t="str">
            <v>Gte. Comercial</v>
          </cell>
          <cell r="E75">
            <v>62</v>
          </cell>
          <cell r="F75">
            <v>14000</v>
          </cell>
          <cell r="G75">
            <v>0</v>
          </cell>
          <cell r="H75">
            <v>4.5</v>
          </cell>
          <cell r="I75">
            <v>63000</v>
          </cell>
          <cell r="J75">
            <v>245000</v>
          </cell>
          <cell r="K75">
            <v>127387</v>
          </cell>
          <cell r="L75">
            <v>38468</v>
          </cell>
          <cell r="M75">
            <v>165855</v>
          </cell>
          <cell r="N75" t="str">
            <v>Ecuador - Quito</v>
          </cell>
          <cell r="O75">
            <v>0.15</v>
          </cell>
          <cell r="P75">
            <v>27300</v>
          </cell>
          <cell r="Q75">
            <v>9450</v>
          </cell>
          <cell r="R75">
            <v>0.15</v>
          </cell>
          <cell r="S75">
            <v>27300</v>
          </cell>
          <cell r="T75">
            <v>0</v>
          </cell>
          <cell r="U75">
            <v>55098</v>
          </cell>
          <cell r="V75">
            <v>0</v>
          </cell>
          <cell r="W75">
            <v>0</v>
          </cell>
          <cell r="X75">
            <v>119148</v>
          </cell>
          <cell r="Y75">
            <v>183305</v>
          </cell>
          <cell r="Z75">
            <v>285003</v>
          </cell>
          <cell r="AA75">
            <v>428305</v>
          </cell>
        </row>
        <row r="76">
          <cell r="A76">
            <v>1013259141</v>
          </cell>
          <cell r="B76" t="str">
            <v>MOLINA</v>
          </cell>
          <cell r="C76" t="str">
            <v>Alfredo</v>
          </cell>
          <cell r="D76" t="str">
            <v>Profesional Principal</v>
          </cell>
          <cell r="E76">
            <v>57</v>
          </cell>
          <cell r="F76">
            <v>4245</v>
          </cell>
          <cell r="G76">
            <v>1843</v>
          </cell>
          <cell r="H76">
            <v>0</v>
          </cell>
          <cell r="I76">
            <v>0</v>
          </cell>
          <cell r="J76">
            <v>79144</v>
          </cell>
          <cell r="K76">
            <v>59115</v>
          </cell>
          <cell r="L76">
            <v>0</v>
          </cell>
          <cell r="M76">
            <v>59115</v>
          </cell>
          <cell r="N76" t="str">
            <v>Venezuela - Caracas</v>
          </cell>
          <cell r="O76">
            <v>0.15</v>
          </cell>
          <cell r="P76">
            <v>11872</v>
          </cell>
          <cell r="Q76">
            <v>0</v>
          </cell>
          <cell r="R76">
            <v>0.05</v>
          </cell>
          <cell r="S76">
            <v>3957</v>
          </cell>
          <cell r="T76">
            <v>0</v>
          </cell>
          <cell r="U76">
            <v>29924</v>
          </cell>
          <cell r="V76">
            <v>0</v>
          </cell>
          <cell r="W76">
            <v>0</v>
          </cell>
          <cell r="X76">
            <v>45753</v>
          </cell>
          <cell r="Y76">
            <v>68376</v>
          </cell>
          <cell r="Z76">
            <v>104868</v>
          </cell>
          <cell r="AA76">
            <v>147520</v>
          </cell>
        </row>
        <row r="77">
          <cell r="A77">
            <v>1013128656</v>
          </cell>
          <cell r="B77" t="str">
            <v>WEIMANN</v>
          </cell>
          <cell r="C77" t="str">
            <v>Pablo</v>
          </cell>
          <cell r="D77">
            <v>0</v>
          </cell>
          <cell r="E77">
            <v>57</v>
          </cell>
          <cell r="F77">
            <v>3700</v>
          </cell>
          <cell r="G77">
            <v>1110</v>
          </cell>
          <cell r="H77">
            <v>2</v>
          </cell>
          <cell r="I77">
            <v>9620</v>
          </cell>
          <cell r="J77">
            <v>72150</v>
          </cell>
          <cell r="K77">
            <v>46307</v>
          </cell>
          <cell r="L77">
            <v>7407</v>
          </cell>
          <cell r="M77">
            <v>53714</v>
          </cell>
          <cell r="N77" t="str">
            <v>USA - Houston</v>
          </cell>
          <cell r="O77">
            <v>0.15</v>
          </cell>
          <cell r="P77">
            <v>9380</v>
          </cell>
          <cell r="Q77">
            <v>1443</v>
          </cell>
          <cell r="R77">
            <v>0</v>
          </cell>
          <cell r="S77">
            <v>0</v>
          </cell>
          <cell r="T77">
            <v>0</v>
          </cell>
          <cell r="U77">
            <v>0</v>
          </cell>
          <cell r="V77">
            <v>0</v>
          </cell>
          <cell r="W77">
            <v>0</v>
          </cell>
          <cell r="X77">
            <v>10823</v>
          </cell>
          <cell r="Y77">
            <v>15343</v>
          </cell>
          <cell r="Z77">
            <v>64537</v>
          </cell>
          <cell r="AA77">
            <v>87493</v>
          </cell>
        </row>
        <row r="78">
          <cell r="A78">
            <v>1012447277</v>
          </cell>
          <cell r="B78" t="str">
            <v>CARRO</v>
          </cell>
          <cell r="C78" t="str">
            <v>José Luis</v>
          </cell>
          <cell r="D78" t="str">
            <v>Lider Equipo SR.</v>
          </cell>
          <cell r="E78">
            <v>58</v>
          </cell>
          <cell r="F78">
            <v>5200</v>
          </cell>
          <cell r="G78">
            <v>0</v>
          </cell>
          <cell r="H78">
            <v>4</v>
          </cell>
          <cell r="I78">
            <v>20800</v>
          </cell>
          <cell r="J78">
            <v>88400</v>
          </cell>
          <cell r="K78">
            <v>51688</v>
          </cell>
          <cell r="L78">
            <v>14861</v>
          </cell>
          <cell r="M78">
            <v>66549</v>
          </cell>
          <cell r="N78" t="str">
            <v>Perú - Talara</v>
          </cell>
          <cell r="O78">
            <v>0.15</v>
          </cell>
          <cell r="P78">
            <v>10140</v>
          </cell>
          <cell r="Q78">
            <v>3120</v>
          </cell>
          <cell r="R78">
            <v>0.4</v>
          </cell>
          <cell r="S78">
            <v>27040</v>
          </cell>
          <cell r="T78">
            <v>0</v>
          </cell>
          <cell r="U78">
            <v>41820</v>
          </cell>
          <cell r="V78">
            <v>0</v>
          </cell>
          <cell r="W78">
            <v>0</v>
          </cell>
          <cell r="X78">
            <v>82120</v>
          </cell>
          <cell r="Y78">
            <v>126177</v>
          </cell>
          <cell r="Z78">
            <v>148669</v>
          </cell>
          <cell r="AA78">
            <v>214577</v>
          </cell>
        </row>
        <row r="79">
          <cell r="A79">
            <v>1012591991</v>
          </cell>
          <cell r="B79" t="str">
            <v>DIODATTI</v>
          </cell>
          <cell r="C79" t="str">
            <v>Horacio</v>
          </cell>
          <cell r="D79" t="str">
            <v>Gete. Abastecimiento</v>
          </cell>
          <cell r="E79">
            <v>59</v>
          </cell>
          <cell r="F79">
            <v>5600</v>
          </cell>
          <cell r="G79">
            <v>0</v>
          </cell>
          <cell r="H79">
            <v>3</v>
          </cell>
          <cell r="I79">
            <v>16800</v>
          </cell>
          <cell r="J79">
            <v>89600</v>
          </cell>
          <cell r="K79">
            <v>55692</v>
          </cell>
          <cell r="L79">
            <v>11733</v>
          </cell>
          <cell r="M79">
            <v>67425</v>
          </cell>
          <cell r="N79" t="str">
            <v>Venezuela - Caracas</v>
          </cell>
          <cell r="O79">
            <v>0.15</v>
          </cell>
          <cell r="P79">
            <v>10920</v>
          </cell>
          <cell r="Q79">
            <v>2520</v>
          </cell>
          <cell r="R79">
            <v>0.05</v>
          </cell>
          <cell r="S79">
            <v>3640</v>
          </cell>
          <cell r="T79">
            <v>0</v>
          </cell>
          <cell r="U79">
            <v>34270</v>
          </cell>
          <cell r="V79">
            <v>0</v>
          </cell>
          <cell r="W79">
            <v>0</v>
          </cell>
          <cell r="X79">
            <v>51350</v>
          </cell>
          <cell r="Y79">
            <v>78986</v>
          </cell>
          <cell r="Z79">
            <v>118775</v>
          </cell>
          <cell r="AA79">
            <v>168586</v>
          </cell>
        </row>
        <row r="80">
          <cell r="A80">
            <v>1006246874</v>
          </cell>
          <cell r="B80" t="str">
            <v>QUINTEROS</v>
          </cell>
          <cell r="C80" t="str">
            <v>Roberto</v>
          </cell>
          <cell r="D80" t="str">
            <v>Gte de Logística</v>
          </cell>
          <cell r="E80">
            <v>0</v>
          </cell>
          <cell r="F80">
            <v>7050</v>
          </cell>
          <cell r="G80">
            <v>0</v>
          </cell>
          <cell r="H80">
            <v>3</v>
          </cell>
          <cell r="I80">
            <v>21150</v>
          </cell>
          <cell r="J80">
            <v>112800</v>
          </cell>
          <cell r="K80">
            <v>68150</v>
          </cell>
          <cell r="L80">
            <v>14252</v>
          </cell>
          <cell r="M80">
            <v>82402</v>
          </cell>
          <cell r="N80" t="str">
            <v>Bolivia - Sta. Cruz de la Sierra - Refineria</v>
          </cell>
          <cell r="O80">
            <v>0.15</v>
          </cell>
          <cell r="P80">
            <v>13748</v>
          </cell>
          <cell r="Q80">
            <v>3173</v>
          </cell>
          <cell r="R80">
            <v>0.05</v>
          </cell>
          <cell r="S80">
            <v>4583</v>
          </cell>
          <cell r="T80">
            <v>0</v>
          </cell>
          <cell r="U80">
            <v>37668</v>
          </cell>
          <cell r="V80">
            <v>0</v>
          </cell>
          <cell r="W80">
            <v>0</v>
          </cell>
          <cell r="X80">
            <v>59172</v>
          </cell>
          <cell r="Y80">
            <v>93737</v>
          </cell>
          <cell r="Z80">
            <v>141574</v>
          </cell>
          <cell r="AA80">
            <v>206537</v>
          </cell>
        </row>
        <row r="81">
          <cell r="A81">
            <v>1018084529</v>
          </cell>
          <cell r="B81" t="str">
            <v>CASTILLO</v>
          </cell>
          <cell r="C81" t="str">
            <v>Guillermo</v>
          </cell>
          <cell r="D81" t="str">
            <v>Gerente de Ventas</v>
          </cell>
          <cell r="E81">
            <v>0</v>
          </cell>
          <cell r="F81">
            <v>2320</v>
          </cell>
          <cell r="G81">
            <v>1081</v>
          </cell>
          <cell r="H81">
            <v>3</v>
          </cell>
          <cell r="I81">
            <v>10203</v>
          </cell>
          <cell r="J81">
            <v>54416</v>
          </cell>
          <cell r="K81">
            <v>34942</v>
          </cell>
          <cell r="L81">
            <v>7875</v>
          </cell>
          <cell r="M81">
            <v>42817</v>
          </cell>
          <cell r="N81" t="str">
            <v>Brasil - San Pablo</v>
          </cell>
          <cell r="O81">
            <v>0.15</v>
          </cell>
          <cell r="P81">
            <v>6632</v>
          </cell>
          <cell r="Q81">
            <v>1530</v>
          </cell>
          <cell r="R81">
            <v>0.05</v>
          </cell>
          <cell r="S81">
            <v>2211</v>
          </cell>
          <cell r="T81">
            <v>0</v>
          </cell>
          <cell r="U81">
            <v>39752</v>
          </cell>
          <cell r="V81">
            <v>0</v>
          </cell>
          <cell r="W81">
            <v>0</v>
          </cell>
          <cell r="X81">
            <v>50125</v>
          </cell>
          <cell r="Y81">
            <v>73659</v>
          </cell>
          <cell r="Z81">
            <v>92942</v>
          </cell>
          <cell r="AA81">
            <v>128075</v>
          </cell>
        </row>
        <row r="82">
          <cell r="A82">
            <v>1020207781</v>
          </cell>
          <cell r="B82" t="str">
            <v>PETERSEN</v>
          </cell>
          <cell r="C82" t="str">
            <v>Lucas</v>
          </cell>
          <cell r="D82">
            <v>0</v>
          </cell>
          <cell r="E82">
            <v>0</v>
          </cell>
          <cell r="F82">
            <v>2000</v>
          </cell>
          <cell r="G82">
            <v>1708</v>
          </cell>
          <cell r="H82">
            <v>3.02</v>
          </cell>
          <cell r="I82">
            <v>11198.16</v>
          </cell>
          <cell r="J82">
            <v>59402</v>
          </cell>
          <cell r="K82">
            <v>36907</v>
          </cell>
          <cell r="L82">
            <v>8710</v>
          </cell>
          <cell r="M82">
            <v>45617</v>
          </cell>
          <cell r="N82" t="str">
            <v>Brasil - Porto Alegre</v>
          </cell>
          <cell r="O82">
            <v>0.15</v>
          </cell>
          <cell r="P82">
            <v>7231</v>
          </cell>
          <cell r="Q82">
            <v>1680</v>
          </cell>
          <cell r="R82">
            <v>0.05</v>
          </cell>
          <cell r="S82">
            <v>2410</v>
          </cell>
          <cell r="T82">
            <v>0</v>
          </cell>
          <cell r="U82">
            <v>32127</v>
          </cell>
          <cell r="V82">
            <v>0</v>
          </cell>
          <cell r="W82">
            <v>0</v>
          </cell>
          <cell r="X82">
            <v>43448</v>
          </cell>
          <cell r="Y82">
            <v>63741</v>
          </cell>
          <cell r="Z82">
            <v>89065</v>
          </cell>
          <cell r="AA82">
            <v>123143</v>
          </cell>
        </row>
        <row r="83">
          <cell r="A83">
            <v>1010636377</v>
          </cell>
          <cell r="B83" t="str">
            <v>LARPIN</v>
          </cell>
          <cell r="C83" t="str">
            <v>José</v>
          </cell>
          <cell r="D83">
            <v>0</v>
          </cell>
          <cell r="E83">
            <v>0</v>
          </cell>
          <cell r="F83">
            <v>7600</v>
          </cell>
          <cell r="G83">
            <v>0</v>
          </cell>
          <cell r="H83">
            <v>4.6100000000000003</v>
          </cell>
          <cell r="I83">
            <v>34999.998800000001</v>
          </cell>
          <cell r="J83">
            <v>133800</v>
          </cell>
          <cell r="K83">
            <v>73948</v>
          </cell>
          <cell r="L83">
            <v>23419</v>
          </cell>
          <cell r="M83">
            <v>97367</v>
          </cell>
          <cell r="N83" t="str">
            <v>Brasil - Porto Alegre</v>
          </cell>
          <cell r="O83">
            <v>0.15</v>
          </cell>
          <cell r="P83">
            <v>14820</v>
          </cell>
          <cell r="Q83">
            <v>5250</v>
          </cell>
          <cell r="R83">
            <v>0.05</v>
          </cell>
          <cell r="S83">
            <v>4940</v>
          </cell>
          <cell r="T83">
            <v>0</v>
          </cell>
          <cell r="U83">
            <v>69261</v>
          </cell>
          <cell r="V83">
            <v>0</v>
          </cell>
          <cell r="W83">
            <v>0</v>
          </cell>
          <cell r="X83">
            <v>94271</v>
          </cell>
          <cell r="Y83">
            <v>150866</v>
          </cell>
          <cell r="Z83">
            <v>191638</v>
          </cell>
          <cell r="AA83">
            <v>284666</v>
          </cell>
        </row>
        <row r="84">
          <cell r="A84">
            <v>1012395306</v>
          </cell>
          <cell r="B84" t="str">
            <v>MADOERY</v>
          </cell>
          <cell r="C84" t="str">
            <v>Ruben</v>
          </cell>
          <cell r="D84">
            <v>0</v>
          </cell>
          <cell r="E84">
            <v>0</v>
          </cell>
          <cell r="F84">
            <v>7500</v>
          </cell>
          <cell r="G84">
            <v>833</v>
          </cell>
          <cell r="H84">
            <v>3</v>
          </cell>
          <cell r="I84">
            <v>24999</v>
          </cell>
          <cell r="J84">
            <v>133328</v>
          </cell>
          <cell r="K84">
            <v>79628</v>
          </cell>
          <cell r="L84">
            <v>17413</v>
          </cell>
          <cell r="M84">
            <v>97041</v>
          </cell>
          <cell r="N84" t="str">
            <v>Brasil - Porto Alegre</v>
          </cell>
          <cell r="O84">
            <v>0.15</v>
          </cell>
          <cell r="P84">
            <v>16249</v>
          </cell>
          <cell r="Q84">
            <v>3750</v>
          </cell>
          <cell r="R84">
            <v>0.05</v>
          </cell>
          <cell r="S84">
            <v>5416</v>
          </cell>
          <cell r="T84">
            <v>0</v>
          </cell>
          <cell r="U84">
            <v>57186</v>
          </cell>
          <cell r="V84">
            <v>0</v>
          </cell>
          <cell r="W84">
            <v>0</v>
          </cell>
          <cell r="X84">
            <v>82601</v>
          </cell>
          <cell r="Y84">
            <v>132883</v>
          </cell>
          <cell r="Z84">
            <v>179642</v>
          </cell>
          <cell r="AA84">
            <v>266211</v>
          </cell>
        </row>
        <row r="85">
          <cell r="A85">
            <v>1012780048</v>
          </cell>
          <cell r="B85" t="str">
            <v>ANGIOLINI</v>
          </cell>
          <cell r="C85" t="str">
            <v>Fernando</v>
          </cell>
          <cell r="D85">
            <v>0</v>
          </cell>
          <cell r="E85">
            <v>0</v>
          </cell>
          <cell r="F85">
            <v>6400</v>
          </cell>
          <cell r="G85">
            <v>0</v>
          </cell>
          <cell r="H85">
            <v>3</v>
          </cell>
          <cell r="I85">
            <v>19200</v>
          </cell>
          <cell r="J85">
            <v>102400</v>
          </cell>
          <cell r="K85">
            <v>61403</v>
          </cell>
          <cell r="L85">
            <v>13070</v>
          </cell>
          <cell r="M85">
            <v>74473</v>
          </cell>
          <cell r="N85" t="str">
            <v>Brasil - Porto Alegre</v>
          </cell>
          <cell r="O85">
            <v>0.15</v>
          </cell>
          <cell r="P85">
            <v>12480</v>
          </cell>
          <cell r="Q85">
            <v>2880</v>
          </cell>
          <cell r="R85">
            <v>0.05</v>
          </cell>
          <cell r="S85">
            <v>4160</v>
          </cell>
          <cell r="T85">
            <v>0</v>
          </cell>
          <cell r="U85">
            <v>51883</v>
          </cell>
          <cell r="V85">
            <v>0</v>
          </cell>
          <cell r="W85">
            <v>0</v>
          </cell>
          <cell r="X85">
            <v>71403</v>
          </cell>
          <cell r="Y85">
            <v>109033</v>
          </cell>
          <cell r="Z85">
            <v>145876</v>
          </cell>
          <cell r="AA85">
            <v>211433</v>
          </cell>
        </row>
        <row r="86">
          <cell r="A86">
            <v>1014471318</v>
          </cell>
          <cell r="B86" t="str">
            <v>MAFFONI</v>
          </cell>
          <cell r="C86" t="str">
            <v>Antonio</v>
          </cell>
          <cell r="D86" t="str">
            <v>Gte. Reservorio</v>
          </cell>
          <cell r="E86">
            <v>58</v>
          </cell>
          <cell r="F86">
            <v>5600</v>
          </cell>
          <cell r="G86">
            <v>0</v>
          </cell>
          <cell r="H86">
            <v>3</v>
          </cell>
          <cell r="I86">
            <v>16800</v>
          </cell>
          <cell r="J86">
            <v>89600</v>
          </cell>
          <cell r="K86">
            <v>55059</v>
          </cell>
          <cell r="L86">
            <v>11788</v>
          </cell>
          <cell r="M86">
            <v>66847</v>
          </cell>
          <cell r="N86" t="str">
            <v>Venezuela - Caracas</v>
          </cell>
          <cell r="O86">
            <v>0.15</v>
          </cell>
          <cell r="P86">
            <v>10920</v>
          </cell>
          <cell r="Q86">
            <v>2520</v>
          </cell>
          <cell r="R86">
            <v>0.05</v>
          </cell>
          <cell r="S86">
            <v>3640</v>
          </cell>
          <cell r="T86">
            <v>0</v>
          </cell>
          <cell r="U86">
            <v>30354</v>
          </cell>
          <cell r="V86">
            <v>0</v>
          </cell>
          <cell r="W86">
            <v>0</v>
          </cell>
          <cell r="X86">
            <v>47434</v>
          </cell>
          <cell r="Y86">
            <v>72566</v>
          </cell>
          <cell r="Z86">
            <v>114281</v>
          </cell>
          <cell r="AA86">
            <v>162166</v>
          </cell>
        </row>
        <row r="87">
          <cell r="A87">
            <v>1013789218</v>
          </cell>
          <cell r="B87" t="str">
            <v>ARIAS</v>
          </cell>
          <cell r="C87" t="str">
            <v>Carlos</v>
          </cell>
          <cell r="D87" t="str">
            <v>Coord. Ambiental</v>
          </cell>
          <cell r="E87">
            <v>58</v>
          </cell>
          <cell r="F87">
            <v>5900</v>
          </cell>
          <cell r="G87">
            <v>0</v>
          </cell>
          <cell r="H87">
            <v>3</v>
          </cell>
          <cell r="I87">
            <v>17700</v>
          </cell>
          <cell r="J87">
            <v>94400</v>
          </cell>
          <cell r="K87">
            <v>57233</v>
          </cell>
          <cell r="L87">
            <v>13310</v>
          </cell>
          <cell r="M87">
            <v>70543</v>
          </cell>
          <cell r="N87" t="str">
            <v>Ecuador - Quito</v>
          </cell>
          <cell r="O87">
            <v>0.15</v>
          </cell>
          <cell r="P87">
            <v>11505</v>
          </cell>
          <cell r="Q87">
            <v>2655</v>
          </cell>
          <cell r="R87">
            <v>0.15</v>
          </cell>
          <cell r="S87">
            <v>11505</v>
          </cell>
          <cell r="T87">
            <v>0</v>
          </cell>
          <cell r="U87">
            <v>34271</v>
          </cell>
          <cell r="V87">
            <v>0</v>
          </cell>
          <cell r="W87">
            <v>0</v>
          </cell>
          <cell r="X87">
            <v>59936</v>
          </cell>
          <cell r="Y87">
            <v>92522</v>
          </cell>
          <cell r="Z87">
            <v>130479</v>
          </cell>
          <cell r="AA87">
            <v>186922</v>
          </cell>
        </row>
        <row r="88">
          <cell r="A88">
            <v>1016837842</v>
          </cell>
          <cell r="B88" t="str">
            <v>SUBBOTIN</v>
          </cell>
          <cell r="C88" t="str">
            <v>Juan</v>
          </cell>
          <cell r="D88" t="str">
            <v>Rep. Comercial</v>
          </cell>
          <cell r="E88">
            <v>0</v>
          </cell>
          <cell r="F88">
            <v>2160</v>
          </cell>
          <cell r="G88">
            <v>540</v>
          </cell>
          <cell r="H88">
            <v>0</v>
          </cell>
          <cell r="I88">
            <v>0</v>
          </cell>
          <cell r="J88">
            <v>35100</v>
          </cell>
          <cell r="K88">
            <v>28271</v>
          </cell>
          <cell r="L88">
            <v>0</v>
          </cell>
          <cell r="M88">
            <v>28271</v>
          </cell>
          <cell r="N88" t="str">
            <v>Bolivia - Sta. Cruz de la Sierra</v>
          </cell>
          <cell r="O88">
            <v>0.15</v>
          </cell>
          <cell r="P88">
            <v>5265</v>
          </cell>
          <cell r="Q88">
            <v>0</v>
          </cell>
          <cell r="R88">
            <v>0.15</v>
          </cell>
          <cell r="S88">
            <v>5265</v>
          </cell>
          <cell r="T88">
            <v>0</v>
          </cell>
          <cell r="U88">
            <v>0</v>
          </cell>
          <cell r="V88">
            <v>0</v>
          </cell>
          <cell r="W88">
            <v>0</v>
          </cell>
          <cell r="X88">
            <v>10530</v>
          </cell>
          <cell r="Y88">
            <v>15563</v>
          </cell>
          <cell r="Z88">
            <v>38801</v>
          </cell>
          <cell r="AA88">
            <v>50663</v>
          </cell>
        </row>
        <row r="89">
          <cell r="A89">
            <v>1016509195</v>
          </cell>
          <cell r="B89" t="str">
            <v>CIFUENTES</v>
          </cell>
          <cell r="C89" t="str">
            <v>Gabriel</v>
          </cell>
          <cell r="D89" t="str">
            <v>Gte. Producción</v>
          </cell>
          <cell r="E89">
            <v>59</v>
          </cell>
          <cell r="F89">
            <v>6600</v>
          </cell>
          <cell r="G89">
            <v>0</v>
          </cell>
          <cell r="H89">
            <v>4.5</v>
          </cell>
          <cell r="I89">
            <v>29700</v>
          </cell>
          <cell r="J89">
            <v>115500</v>
          </cell>
          <cell r="K89">
            <v>64240</v>
          </cell>
          <cell r="L89">
            <v>20342</v>
          </cell>
          <cell r="M89">
            <v>84582</v>
          </cell>
          <cell r="N89" t="str">
            <v>Venezuela - Caracas</v>
          </cell>
          <cell r="O89">
            <v>0.15</v>
          </cell>
          <cell r="P89">
            <v>12870</v>
          </cell>
          <cell r="Q89">
            <v>4455</v>
          </cell>
          <cell r="R89">
            <v>0.05</v>
          </cell>
          <cell r="S89">
            <v>4290</v>
          </cell>
          <cell r="T89">
            <v>0</v>
          </cell>
          <cell r="U89">
            <v>37785</v>
          </cell>
          <cell r="V89">
            <v>0</v>
          </cell>
          <cell r="W89">
            <v>0</v>
          </cell>
          <cell r="X89">
            <v>59400</v>
          </cell>
          <cell r="Y89">
            <v>92196</v>
          </cell>
          <cell r="Z89">
            <v>143982</v>
          </cell>
          <cell r="AA89">
            <v>207696</v>
          </cell>
        </row>
        <row r="90">
          <cell r="A90">
            <v>1014349559</v>
          </cell>
          <cell r="B90" t="str">
            <v>GIAMPAOLI</v>
          </cell>
          <cell r="C90" t="str">
            <v>Hugo</v>
          </cell>
          <cell r="D90" t="str">
            <v>Gte. País</v>
          </cell>
          <cell r="E90">
            <v>62</v>
          </cell>
          <cell r="F90">
            <v>14300</v>
          </cell>
          <cell r="G90">
            <v>0</v>
          </cell>
          <cell r="H90">
            <v>6</v>
          </cell>
          <cell r="I90">
            <v>85800</v>
          </cell>
          <cell r="J90">
            <v>271700</v>
          </cell>
          <cell r="K90">
            <v>129708</v>
          </cell>
          <cell r="L90">
            <v>53502</v>
          </cell>
          <cell r="M90">
            <v>183210</v>
          </cell>
          <cell r="N90" t="str">
            <v>Ecuador - Quito</v>
          </cell>
          <cell r="O90">
            <v>0.15</v>
          </cell>
          <cell r="P90">
            <v>27885</v>
          </cell>
          <cell r="Q90">
            <v>12870</v>
          </cell>
          <cell r="R90">
            <v>0.15</v>
          </cell>
          <cell r="S90">
            <v>27885</v>
          </cell>
          <cell r="T90">
            <v>0</v>
          </cell>
          <cell r="U90">
            <v>58427</v>
          </cell>
          <cell r="V90">
            <v>0</v>
          </cell>
          <cell r="W90">
            <v>0</v>
          </cell>
          <cell r="X90">
            <v>127067</v>
          </cell>
          <cell r="Y90">
            <v>195488</v>
          </cell>
          <cell r="Z90">
            <v>310277</v>
          </cell>
          <cell r="AA90">
            <v>467188</v>
          </cell>
        </row>
        <row r="91">
          <cell r="A91">
            <v>1008429015</v>
          </cell>
          <cell r="B91" t="str">
            <v>SILVESTRE</v>
          </cell>
          <cell r="C91" t="str">
            <v>Luis</v>
          </cell>
          <cell r="D91" t="str">
            <v>Ing. de Proyecto</v>
          </cell>
          <cell r="E91">
            <v>0</v>
          </cell>
          <cell r="F91">
            <v>6500</v>
          </cell>
          <cell r="G91">
            <v>0</v>
          </cell>
          <cell r="H91">
            <v>3</v>
          </cell>
          <cell r="I91">
            <v>19500</v>
          </cell>
          <cell r="J91">
            <v>104000</v>
          </cell>
          <cell r="K91">
            <v>63403</v>
          </cell>
          <cell r="L91">
            <v>13065</v>
          </cell>
          <cell r="M91">
            <v>76468</v>
          </cell>
          <cell r="N91" t="str">
            <v>Ecuador - Quito</v>
          </cell>
          <cell r="O91">
            <v>0.15</v>
          </cell>
          <cell r="P91">
            <v>12675</v>
          </cell>
          <cell r="Q91">
            <v>2925</v>
          </cell>
          <cell r="R91">
            <v>0.15</v>
          </cell>
          <cell r="S91">
            <v>12675</v>
          </cell>
          <cell r="T91">
            <v>0</v>
          </cell>
          <cell r="U91">
            <v>36103</v>
          </cell>
          <cell r="V91">
            <v>0</v>
          </cell>
          <cell r="W91">
            <v>0</v>
          </cell>
          <cell r="X91">
            <v>64378</v>
          </cell>
          <cell r="Y91">
            <v>101252</v>
          </cell>
          <cell r="Z91">
            <v>140846</v>
          </cell>
          <cell r="AA91">
            <v>205252</v>
          </cell>
        </row>
        <row r="92">
          <cell r="A92">
            <v>1013810557</v>
          </cell>
          <cell r="B92" t="str">
            <v>KRAEMER</v>
          </cell>
          <cell r="C92" t="str">
            <v>Pablo</v>
          </cell>
          <cell r="D92" t="str">
            <v xml:space="preserve">Technical Advisor </v>
          </cell>
          <cell r="E92">
            <v>58</v>
          </cell>
          <cell r="F92">
            <v>5500</v>
          </cell>
          <cell r="G92">
            <v>0</v>
          </cell>
          <cell r="H92">
            <v>4</v>
          </cell>
          <cell r="I92">
            <v>22000</v>
          </cell>
          <cell r="J92">
            <v>93500</v>
          </cell>
          <cell r="K92">
            <v>54480</v>
          </cell>
          <cell r="L92">
            <v>15599</v>
          </cell>
          <cell r="M92">
            <v>70079</v>
          </cell>
          <cell r="N92" t="str">
            <v>Francia - París</v>
          </cell>
          <cell r="O92">
            <v>0.15</v>
          </cell>
          <cell r="P92">
            <v>10725</v>
          </cell>
          <cell r="Q92">
            <v>3300</v>
          </cell>
          <cell r="R92">
            <v>0</v>
          </cell>
          <cell r="S92">
            <v>0</v>
          </cell>
          <cell r="T92">
            <v>0</v>
          </cell>
          <cell r="U92">
            <v>11387</v>
          </cell>
          <cell r="V92">
            <v>0</v>
          </cell>
          <cell r="W92">
            <v>15267</v>
          </cell>
          <cell r="X92">
            <v>40679</v>
          </cell>
          <cell r="Y92">
            <v>62917</v>
          </cell>
          <cell r="Z92">
            <v>110758</v>
          </cell>
          <cell r="AA92">
            <v>156417</v>
          </cell>
        </row>
        <row r="93">
          <cell r="A93">
            <v>1008429709</v>
          </cell>
          <cell r="B93" t="str">
            <v>FAVORETTI</v>
          </cell>
          <cell r="C93" t="str">
            <v>Daniel Hugo</v>
          </cell>
          <cell r="D93" t="str">
            <v>Gerente Bloque 31</v>
          </cell>
          <cell r="E93">
            <v>0</v>
          </cell>
          <cell r="F93">
            <v>14120</v>
          </cell>
          <cell r="G93">
            <v>0</v>
          </cell>
          <cell r="H93">
            <v>6</v>
          </cell>
          <cell r="I93">
            <v>84720</v>
          </cell>
          <cell r="J93">
            <v>268280</v>
          </cell>
          <cell r="K93">
            <v>128615</v>
          </cell>
          <cell r="L93">
            <v>52372</v>
          </cell>
          <cell r="M93">
            <v>180987</v>
          </cell>
          <cell r="N93" t="str">
            <v>Ecuador - Quito</v>
          </cell>
          <cell r="O93">
            <v>0.15</v>
          </cell>
          <cell r="P93">
            <v>27534</v>
          </cell>
          <cell r="Q93">
            <v>12708</v>
          </cell>
          <cell r="R93">
            <v>0.15</v>
          </cell>
          <cell r="S93">
            <v>27534</v>
          </cell>
          <cell r="T93">
            <v>0</v>
          </cell>
          <cell r="U93">
            <v>69583</v>
          </cell>
          <cell r="V93">
            <v>0</v>
          </cell>
          <cell r="W93">
            <v>0</v>
          </cell>
          <cell r="X93">
            <v>137359</v>
          </cell>
          <cell r="Y93">
            <v>211322</v>
          </cell>
          <cell r="Z93">
            <v>318346</v>
          </cell>
          <cell r="AA93">
            <v>479602</v>
          </cell>
        </row>
        <row r="94">
          <cell r="A94">
            <v>1007889569</v>
          </cell>
          <cell r="B94" t="str">
            <v>CHELAR</v>
          </cell>
          <cell r="C94" t="str">
            <v>Miguel</v>
          </cell>
          <cell r="D94" t="str">
            <v>Gte. Perforación</v>
          </cell>
          <cell r="E94">
            <v>60</v>
          </cell>
          <cell r="F94">
            <v>10800</v>
          </cell>
          <cell r="G94">
            <v>0</v>
          </cell>
          <cell r="H94">
            <v>5</v>
          </cell>
          <cell r="I94">
            <v>54000</v>
          </cell>
          <cell r="J94">
            <v>194400</v>
          </cell>
          <cell r="K94">
            <v>101604</v>
          </cell>
          <cell r="L94">
            <v>33629</v>
          </cell>
          <cell r="M94">
            <v>135233</v>
          </cell>
          <cell r="N94" t="str">
            <v>Ecuador - Quito</v>
          </cell>
          <cell r="O94">
            <v>0.15</v>
          </cell>
          <cell r="P94">
            <v>21060</v>
          </cell>
          <cell r="Q94">
            <v>8100</v>
          </cell>
          <cell r="R94">
            <v>0.15</v>
          </cell>
          <cell r="S94">
            <v>21060</v>
          </cell>
          <cell r="T94">
            <v>0</v>
          </cell>
          <cell r="U94">
            <v>48301</v>
          </cell>
          <cell r="V94">
            <v>0</v>
          </cell>
          <cell r="W94">
            <v>0</v>
          </cell>
          <cell r="X94">
            <v>98521</v>
          </cell>
          <cell r="Y94">
            <v>155060</v>
          </cell>
          <cell r="Z94">
            <v>233754</v>
          </cell>
          <cell r="AA94">
            <v>349460</v>
          </cell>
        </row>
        <row r="95">
          <cell r="A95">
            <v>1008390299</v>
          </cell>
          <cell r="B95" t="str">
            <v>SOSA</v>
          </cell>
          <cell r="C95" t="str">
            <v>Héctor</v>
          </cell>
          <cell r="D95" t="str">
            <v>Gte. Exploración</v>
          </cell>
          <cell r="E95">
            <v>60</v>
          </cell>
          <cell r="F95">
            <v>7850</v>
          </cell>
          <cell r="G95">
            <v>0</v>
          </cell>
          <cell r="H95">
            <v>4</v>
          </cell>
          <cell r="I95">
            <v>31400</v>
          </cell>
          <cell r="J95">
            <v>133450</v>
          </cell>
          <cell r="K95">
            <v>74906</v>
          </cell>
          <cell r="L95">
            <v>22061</v>
          </cell>
          <cell r="M95">
            <v>96967</v>
          </cell>
          <cell r="N95" t="str">
            <v>Ecuador - Quito</v>
          </cell>
          <cell r="O95">
            <v>0.15</v>
          </cell>
          <cell r="P95">
            <v>15308</v>
          </cell>
          <cell r="Q95">
            <v>4710</v>
          </cell>
          <cell r="R95">
            <v>0.15</v>
          </cell>
          <cell r="S95">
            <v>15308</v>
          </cell>
          <cell r="T95">
            <v>0</v>
          </cell>
          <cell r="U95">
            <v>41575</v>
          </cell>
          <cell r="V95">
            <v>0</v>
          </cell>
          <cell r="W95">
            <v>0</v>
          </cell>
          <cell r="X95">
            <v>76901</v>
          </cell>
          <cell r="Y95">
            <v>123878</v>
          </cell>
          <cell r="Z95">
            <v>173868</v>
          </cell>
          <cell r="AA95">
            <v>257328</v>
          </cell>
        </row>
        <row r="96">
          <cell r="A96">
            <v>1012676951</v>
          </cell>
          <cell r="B96" t="str">
            <v>VILLALBA</v>
          </cell>
          <cell r="C96" t="str">
            <v>Enrique  Gaspar</v>
          </cell>
          <cell r="D96" t="str">
            <v>Coordinador Reservorios</v>
          </cell>
          <cell r="E96">
            <v>59</v>
          </cell>
          <cell r="F96">
            <v>7200</v>
          </cell>
          <cell r="G96">
            <v>0</v>
          </cell>
          <cell r="H96">
            <v>4</v>
          </cell>
          <cell r="I96">
            <v>28800</v>
          </cell>
          <cell r="J96">
            <v>122400</v>
          </cell>
          <cell r="K96">
            <v>69959</v>
          </cell>
          <cell r="L96">
            <v>19384</v>
          </cell>
          <cell r="M96">
            <v>89343</v>
          </cell>
          <cell r="N96" t="str">
            <v>Ecuador - Quito</v>
          </cell>
          <cell r="O96">
            <v>0.15</v>
          </cell>
          <cell r="P96">
            <v>14040</v>
          </cell>
          <cell r="Q96">
            <v>4320</v>
          </cell>
          <cell r="R96">
            <v>0.15</v>
          </cell>
          <cell r="S96">
            <v>14040</v>
          </cell>
          <cell r="T96">
            <v>0</v>
          </cell>
          <cell r="U96">
            <v>37111</v>
          </cell>
          <cell r="V96">
            <v>0</v>
          </cell>
          <cell r="W96">
            <v>0</v>
          </cell>
          <cell r="X96">
            <v>69511</v>
          </cell>
          <cell r="Y96">
            <v>110612</v>
          </cell>
          <cell r="Z96">
            <v>158854</v>
          </cell>
          <cell r="AA96">
            <v>233012</v>
          </cell>
        </row>
        <row r="97">
          <cell r="A97">
            <v>1012942976</v>
          </cell>
          <cell r="B97" t="str">
            <v>GOMEZ</v>
          </cell>
          <cell r="C97" t="str">
            <v>Marcelo Gerardo</v>
          </cell>
          <cell r="D97" t="str">
            <v>Gte.Operaciones</v>
          </cell>
          <cell r="E97">
            <v>62</v>
          </cell>
          <cell r="F97">
            <v>12500</v>
          </cell>
          <cell r="G97">
            <v>0</v>
          </cell>
          <cell r="H97">
            <v>5</v>
          </cell>
          <cell r="I97">
            <v>62500</v>
          </cell>
          <cell r="J97">
            <v>225000</v>
          </cell>
          <cell r="K97">
            <v>114605</v>
          </cell>
          <cell r="L97">
            <v>39041</v>
          </cell>
          <cell r="M97">
            <v>153646</v>
          </cell>
          <cell r="N97" t="str">
            <v>Venezuela - Caracas</v>
          </cell>
          <cell r="O97">
            <v>0.15</v>
          </cell>
          <cell r="P97">
            <v>24375</v>
          </cell>
          <cell r="Q97">
            <v>9375</v>
          </cell>
          <cell r="R97">
            <v>0.05</v>
          </cell>
          <cell r="S97">
            <v>8125</v>
          </cell>
          <cell r="T97">
            <v>0</v>
          </cell>
          <cell r="U97">
            <v>56547</v>
          </cell>
          <cell r="V97">
            <v>0</v>
          </cell>
          <cell r="W97">
            <v>0</v>
          </cell>
          <cell r="X97">
            <v>98422</v>
          </cell>
          <cell r="Y97">
            <v>152636</v>
          </cell>
          <cell r="Z97">
            <v>252068</v>
          </cell>
          <cell r="AA97">
            <v>377636</v>
          </cell>
        </row>
        <row r="98">
          <cell r="A98">
            <v>1022510672</v>
          </cell>
          <cell r="B98" t="str">
            <v>BUSTOS CAMPORA</v>
          </cell>
          <cell r="C98" t="str">
            <v>Yanina</v>
          </cell>
          <cell r="D98" t="str">
            <v>Analista Capacit. Sr.</v>
          </cell>
          <cell r="E98">
            <v>56</v>
          </cell>
          <cell r="F98">
            <v>4100</v>
          </cell>
          <cell r="G98">
            <v>0</v>
          </cell>
          <cell r="H98">
            <v>1.5</v>
          </cell>
          <cell r="I98">
            <v>6150</v>
          </cell>
          <cell r="J98">
            <v>59450</v>
          </cell>
          <cell r="K98">
            <v>40678</v>
          </cell>
          <cell r="L98">
            <v>4779</v>
          </cell>
          <cell r="M98">
            <v>45457</v>
          </cell>
          <cell r="N98" t="str">
            <v>Ecuador - Quito</v>
          </cell>
          <cell r="O98">
            <v>0.15</v>
          </cell>
          <cell r="P98">
            <v>7995</v>
          </cell>
          <cell r="Q98">
            <v>923</v>
          </cell>
          <cell r="R98">
            <v>0.15</v>
          </cell>
          <cell r="S98">
            <v>7995</v>
          </cell>
          <cell r="T98">
            <v>0</v>
          </cell>
          <cell r="U98">
            <v>21499</v>
          </cell>
          <cell r="V98">
            <v>0</v>
          </cell>
          <cell r="W98">
            <v>0</v>
          </cell>
          <cell r="X98">
            <v>38412</v>
          </cell>
          <cell r="Y98">
            <v>55705</v>
          </cell>
          <cell r="Z98">
            <v>83869</v>
          </cell>
          <cell r="AA98">
            <v>115155</v>
          </cell>
        </row>
        <row r="99">
          <cell r="A99">
            <v>1021612453</v>
          </cell>
          <cell r="B99" t="str">
            <v>MENDIZABAL</v>
          </cell>
          <cell r="C99" t="str">
            <v>Andrés</v>
          </cell>
          <cell r="D99" t="str">
            <v>Ing. De Ductos</v>
          </cell>
          <cell r="E99">
            <v>0</v>
          </cell>
          <cell r="F99">
            <v>4600</v>
          </cell>
          <cell r="G99">
            <v>0</v>
          </cell>
          <cell r="H99">
            <v>2.5</v>
          </cell>
          <cell r="I99">
            <v>11500</v>
          </cell>
          <cell r="J99">
            <v>71300</v>
          </cell>
          <cell r="K99">
            <v>44967</v>
          </cell>
          <cell r="L99">
            <v>8829</v>
          </cell>
          <cell r="M99">
            <v>53796</v>
          </cell>
          <cell r="N99" t="str">
            <v>Ecuador - Quito</v>
          </cell>
          <cell r="O99">
            <v>0.15</v>
          </cell>
          <cell r="P99">
            <v>8970</v>
          </cell>
          <cell r="Q99">
            <v>1725</v>
          </cell>
          <cell r="R99">
            <v>0.15</v>
          </cell>
          <cell r="S99">
            <v>8970</v>
          </cell>
          <cell r="T99">
            <v>0</v>
          </cell>
          <cell r="U99">
            <v>0</v>
          </cell>
          <cell r="V99">
            <v>0</v>
          </cell>
          <cell r="W99">
            <v>0</v>
          </cell>
          <cell r="X99">
            <v>19665</v>
          </cell>
          <cell r="Y99">
            <v>27889</v>
          </cell>
          <cell r="Z99">
            <v>73461</v>
          </cell>
          <cell r="AA99">
            <v>99189</v>
          </cell>
        </row>
        <row r="100">
          <cell r="A100">
            <v>1024069415</v>
          </cell>
          <cell r="B100" t="str">
            <v>ARNAUDE</v>
          </cell>
          <cell r="C100" t="str">
            <v>Pablo</v>
          </cell>
          <cell r="D100" t="str">
            <v>Deputy Manager</v>
          </cell>
          <cell r="E100">
            <v>0</v>
          </cell>
          <cell r="F100">
            <v>4000</v>
          </cell>
          <cell r="G100">
            <v>600</v>
          </cell>
          <cell r="H100">
            <v>1.5</v>
          </cell>
          <cell r="I100">
            <v>6900</v>
          </cell>
          <cell r="J100">
            <v>66700</v>
          </cell>
          <cell r="K100">
            <v>45178</v>
          </cell>
          <cell r="L100">
            <v>5287</v>
          </cell>
          <cell r="M100">
            <v>50465</v>
          </cell>
          <cell r="N100" t="str">
            <v>Cayman Islands</v>
          </cell>
          <cell r="O100">
            <v>0.15</v>
          </cell>
          <cell r="P100">
            <v>8970</v>
          </cell>
          <cell r="Q100">
            <v>1035</v>
          </cell>
          <cell r="R100">
            <v>0</v>
          </cell>
          <cell r="S100">
            <v>0</v>
          </cell>
          <cell r="T100">
            <v>0</v>
          </cell>
          <cell r="U100">
            <v>18200</v>
          </cell>
          <cell r="V100">
            <v>0</v>
          </cell>
          <cell r="W100">
            <v>21632</v>
          </cell>
          <cell r="X100">
            <v>49837</v>
          </cell>
          <cell r="Y100">
            <v>74125</v>
          </cell>
          <cell r="Z100">
            <v>100302</v>
          </cell>
          <cell r="AA100">
            <v>140825</v>
          </cell>
        </row>
        <row r="101">
          <cell r="A101">
            <v>1021368232</v>
          </cell>
          <cell r="B101" t="str">
            <v>RECIO</v>
          </cell>
          <cell r="C101" t="str">
            <v>Mauricio Nestor</v>
          </cell>
          <cell r="D101" t="str">
            <v>Profesional Sr.</v>
          </cell>
          <cell r="E101">
            <v>0</v>
          </cell>
          <cell r="F101">
            <v>4066</v>
          </cell>
          <cell r="G101">
            <v>0</v>
          </cell>
          <cell r="H101">
            <v>1</v>
          </cell>
          <cell r="I101">
            <v>4066</v>
          </cell>
          <cell r="J101">
            <v>56924</v>
          </cell>
          <cell r="K101">
            <v>40732</v>
          </cell>
          <cell r="L101">
            <v>3193</v>
          </cell>
          <cell r="M101">
            <v>43925</v>
          </cell>
          <cell r="N101" t="str">
            <v>Ecuador - Quito</v>
          </cell>
          <cell r="O101">
            <v>0.15</v>
          </cell>
          <cell r="P101">
            <v>7929</v>
          </cell>
          <cell r="Q101">
            <v>610</v>
          </cell>
          <cell r="R101">
            <v>0.15</v>
          </cell>
          <cell r="S101">
            <v>7929</v>
          </cell>
          <cell r="T101">
            <v>0</v>
          </cell>
          <cell r="U101">
            <v>24166</v>
          </cell>
          <cell r="V101">
            <v>0</v>
          </cell>
          <cell r="W101">
            <v>0</v>
          </cell>
          <cell r="X101">
            <v>40634</v>
          </cell>
          <cell r="Y101">
            <v>58772</v>
          </cell>
          <cell r="Z101">
            <v>84559</v>
          </cell>
          <cell r="AA101">
            <v>115696</v>
          </cell>
        </row>
        <row r="102">
          <cell r="A102">
            <v>1012219406</v>
          </cell>
          <cell r="B102" t="str">
            <v>CASALIS</v>
          </cell>
          <cell r="C102" t="str">
            <v>Daniel Jorge</v>
          </cell>
          <cell r="D102" t="str">
            <v>Lider Equipo</v>
          </cell>
          <cell r="E102">
            <v>0</v>
          </cell>
          <cell r="F102">
            <v>5246</v>
          </cell>
          <cell r="G102">
            <v>0</v>
          </cell>
          <cell r="H102">
            <v>4</v>
          </cell>
          <cell r="I102">
            <v>20984</v>
          </cell>
          <cell r="J102">
            <v>89182</v>
          </cell>
          <cell r="K102">
            <v>51727</v>
          </cell>
          <cell r="L102">
            <v>15007</v>
          </cell>
          <cell r="M102">
            <v>66734</v>
          </cell>
          <cell r="N102" t="str">
            <v>Ecuador - Quito</v>
          </cell>
          <cell r="O102">
            <v>0.15</v>
          </cell>
          <cell r="P102">
            <v>10230</v>
          </cell>
          <cell r="Q102">
            <v>3148</v>
          </cell>
          <cell r="R102">
            <v>0.15</v>
          </cell>
          <cell r="S102">
            <v>10230</v>
          </cell>
          <cell r="T102">
            <v>0</v>
          </cell>
          <cell r="U102">
            <v>33205</v>
          </cell>
          <cell r="V102">
            <v>0</v>
          </cell>
          <cell r="W102">
            <v>0</v>
          </cell>
          <cell r="X102">
            <v>56813</v>
          </cell>
          <cell r="Y102">
            <v>87075</v>
          </cell>
          <cell r="Z102">
            <v>123547</v>
          </cell>
          <cell r="AA102">
            <v>176257</v>
          </cell>
        </row>
        <row r="103">
          <cell r="A103">
            <v>1020049433</v>
          </cell>
          <cell r="B103" t="str">
            <v>DUBE</v>
          </cell>
          <cell r="C103" t="str">
            <v>Darío Edgardo</v>
          </cell>
          <cell r="D103" t="str">
            <v>Profesional Sr.</v>
          </cell>
          <cell r="E103">
            <v>0</v>
          </cell>
          <cell r="F103">
            <v>4898</v>
          </cell>
          <cell r="G103">
            <v>0</v>
          </cell>
          <cell r="H103">
            <v>2</v>
          </cell>
          <cell r="I103">
            <v>9796</v>
          </cell>
          <cell r="J103">
            <v>73470</v>
          </cell>
          <cell r="K103">
            <v>48032</v>
          </cell>
          <cell r="L103">
            <v>7543</v>
          </cell>
          <cell r="M103">
            <v>55575</v>
          </cell>
          <cell r="N103" t="str">
            <v>Venezuela - El Tigre</v>
          </cell>
          <cell r="O103">
            <v>0.15</v>
          </cell>
          <cell r="P103">
            <v>9551</v>
          </cell>
          <cell r="Q103">
            <v>1469</v>
          </cell>
          <cell r="R103">
            <v>0.15</v>
          </cell>
          <cell r="S103">
            <v>9551</v>
          </cell>
          <cell r="T103">
            <v>0</v>
          </cell>
          <cell r="U103">
            <v>3093</v>
          </cell>
          <cell r="V103">
            <v>0</v>
          </cell>
          <cell r="W103">
            <v>0</v>
          </cell>
          <cell r="X103">
            <v>23664</v>
          </cell>
          <cell r="Y103">
            <v>34704</v>
          </cell>
          <cell r="Z103">
            <v>79239</v>
          </cell>
          <cell r="AA103">
            <v>108174</v>
          </cell>
        </row>
        <row r="104">
          <cell r="A104">
            <v>19</v>
          </cell>
          <cell r="B104">
            <v>0</v>
          </cell>
          <cell r="C104">
            <v>0</v>
          </cell>
          <cell r="D104">
            <v>0</v>
          </cell>
          <cell r="E104">
            <v>0</v>
          </cell>
          <cell r="F104">
            <v>0</v>
          </cell>
          <cell r="G104">
            <v>0</v>
          </cell>
          <cell r="H104" t="e">
            <v>#DIV/0!</v>
          </cell>
          <cell r="I104">
            <v>0</v>
          </cell>
          <cell r="J104">
            <v>0</v>
          </cell>
          <cell r="K104">
            <v>0</v>
          </cell>
          <cell r="L104">
            <v>0</v>
          </cell>
          <cell r="M104">
            <v>0</v>
          </cell>
          <cell r="N104">
            <v>0</v>
          </cell>
          <cell r="O104">
            <v>0.15</v>
          </cell>
          <cell r="P104">
            <v>0</v>
          </cell>
          <cell r="Q104">
            <v>0</v>
          </cell>
          <cell r="R104" t="e">
            <v>#N/A</v>
          </cell>
          <cell r="S104" t="e">
            <v>#N/A</v>
          </cell>
          <cell r="T104" t="e">
            <v>#N/A</v>
          </cell>
          <cell r="U104">
            <v>0</v>
          </cell>
          <cell r="V104">
            <v>0</v>
          </cell>
          <cell r="W104">
            <v>0</v>
          </cell>
          <cell r="X104" t="e">
            <v>#N/A</v>
          </cell>
          <cell r="Y104" t="e">
            <v>#N/A</v>
          </cell>
          <cell r="Z104" t="e">
            <v>#N/A</v>
          </cell>
          <cell r="AA104" t="e">
            <v>#N/A</v>
          </cell>
        </row>
        <row r="105">
          <cell r="A105">
            <v>20</v>
          </cell>
          <cell r="B105">
            <v>0</v>
          </cell>
          <cell r="C105">
            <v>0</v>
          </cell>
          <cell r="D105">
            <v>0</v>
          </cell>
          <cell r="E105">
            <v>0</v>
          </cell>
          <cell r="F105">
            <v>0</v>
          </cell>
          <cell r="G105">
            <v>0</v>
          </cell>
          <cell r="H105" t="e">
            <v>#DIV/0!</v>
          </cell>
          <cell r="I105">
            <v>0</v>
          </cell>
          <cell r="J105">
            <v>0</v>
          </cell>
          <cell r="K105">
            <v>0</v>
          </cell>
          <cell r="L105">
            <v>0</v>
          </cell>
          <cell r="M105">
            <v>0</v>
          </cell>
          <cell r="N105">
            <v>0</v>
          </cell>
          <cell r="O105">
            <v>0.15</v>
          </cell>
          <cell r="P105">
            <v>0</v>
          </cell>
          <cell r="Q105">
            <v>0</v>
          </cell>
          <cell r="R105" t="e">
            <v>#N/A</v>
          </cell>
          <cell r="S105" t="e">
            <v>#N/A</v>
          </cell>
          <cell r="T105" t="e">
            <v>#N/A</v>
          </cell>
          <cell r="U105">
            <v>0</v>
          </cell>
          <cell r="V105">
            <v>0</v>
          </cell>
          <cell r="W105">
            <v>0</v>
          </cell>
          <cell r="X105" t="e">
            <v>#N/A</v>
          </cell>
          <cell r="Y105" t="e">
            <v>#N/A</v>
          </cell>
          <cell r="Z105" t="e">
            <v>#N/A</v>
          </cell>
          <cell r="AA105" t="e">
            <v>#N/A</v>
          </cell>
        </row>
        <row r="106">
          <cell r="A106">
            <v>21</v>
          </cell>
          <cell r="B106">
            <v>0</v>
          </cell>
          <cell r="C106">
            <v>0</v>
          </cell>
          <cell r="D106">
            <v>0</v>
          </cell>
          <cell r="E106">
            <v>0</v>
          </cell>
          <cell r="F106">
            <v>0</v>
          </cell>
          <cell r="G106">
            <v>0</v>
          </cell>
          <cell r="H106" t="e">
            <v>#DIV/0!</v>
          </cell>
          <cell r="I106">
            <v>0</v>
          </cell>
          <cell r="J106">
            <v>0</v>
          </cell>
          <cell r="K106">
            <v>0</v>
          </cell>
          <cell r="L106">
            <v>0</v>
          </cell>
          <cell r="M106">
            <v>0</v>
          </cell>
          <cell r="N106">
            <v>0</v>
          </cell>
          <cell r="O106">
            <v>0.15</v>
          </cell>
          <cell r="P106">
            <v>0</v>
          </cell>
          <cell r="Q106">
            <v>0</v>
          </cell>
          <cell r="R106" t="e">
            <v>#N/A</v>
          </cell>
          <cell r="S106" t="e">
            <v>#N/A</v>
          </cell>
          <cell r="T106" t="e">
            <v>#N/A</v>
          </cell>
          <cell r="U106">
            <v>0</v>
          </cell>
          <cell r="V106">
            <v>0</v>
          </cell>
          <cell r="W106">
            <v>0</v>
          </cell>
          <cell r="X106" t="e">
            <v>#N/A</v>
          </cell>
          <cell r="Y106" t="e">
            <v>#N/A</v>
          </cell>
          <cell r="Z106" t="e">
            <v>#N/A</v>
          </cell>
          <cell r="AA106" t="e">
            <v>#N/A</v>
          </cell>
        </row>
      </sheetData>
      <sheetData sheetId="1"/>
      <sheetData sheetId="2">
        <row r="6">
          <cell r="A6" t="str">
            <v>LEGAJO</v>
          </cell>
          <cell r="B6" t="str">
            <v>APELLIDO</v>
          </cell>
          <cell r="C6" t="str">
            <v>NOMBRES</v>
          </cell>
          <cell r="D6" t="str">
            <v>DESTINO</v>
          </cell>
          <cell r="E6" t="str">
            <v>Total Neto de la asignación internacional</v>
          </cell>
          <cell r="F6" t="str">
            <v>MENOS Compensación Variable neta</v>
          </cell>
          <cell r="G6" t="str">
            <v>SUB TOTAL</v>
          </cell>
          <cell r="H6" t="str">
            <v>Sueldos Netos abonados en ARGENTINA</v>
          </cell>
          <cell r="I6" t="str">
            <v>Sueldos Netos a abonar en el EXTERIOR</v>
          </cell>
        </row>
        <row r="7">
          <cell r="A7">
            <v>1008035725</v>
          </cell>
          <cell r="B7" t="str">
            <v>BIANCHETTI</v>
          </cell>
          <cell r="C7" t="str">
            <v>Miguel</v>
          </cell>
          <cell r="D7" t="str">
            <v>Brasil . Rio de Janeiro</v>
          </cell>
          <cell r="E7">
            <v>188900</v>
          </cell>
          <cell r="F7">
            <v>37941</v>
          </cell>
          <cell r="G7">
            <v>150959</v>
          </cell>
          <cell r="H7">
            <v>0</v>
          </cell>
          <cell r="I7">
            <v>150959</v>
          </cell>
        </row>
        <row r="8">
          <cell r="A8">
            <v>4006040386</v>
          </cell>
          <cell r="B8" t="str">
            <v>MARTINEZ</v>
          </cell>
          <cell r="C8" t="str">
            <v>Aníbal</v>
          </cell>
          <cell r="D8" t="str">
            <v>Brasil . Rio de Janeiro</v>
          </cell>
          <cell r="E8">
            <v>68269</v>
          </cell>
          <cell r="F8">
            <v>7073</v>
          </cell>
          <cell r="G8">
            <v>61196</v>
          </cell>
          <cell r="H8">
            <v>0</v>
          </cell>
          <cell r="I8">
            <v>61196</v>
          </cell>
        </row>
        <row r="9">
          <cell r="A9">
            <v>4010941885</v>
          </cell>
          <cell r="B9" t="str">
            <v>DIPINTO CAFIERO</v>
          </cell>
          <cell r="C9" t="str">
            <v>Roberto</v>
          </cell>
          <cell r="D9" t="str">
            <v>Bolivia - Sta. Cruz de la Sierra</v>
          </cell>
          <cell r="E9">
            <v>235755</v>
          </cell>
          <cell r="F9">
            <v>41973</v>
          </cell>
          <cell r="G9">
            <v>193782</v>
          </cell>
          <cell r="H9">
            <v>0</v>
          </cell>
          <cell r="I9">
            <v>193782</v>
          </cell>
        </row>
        <row r="10">
          <cell r="A10">
            <v>1013683522</v>
          </cell>
          <cell r="B10" t="str">
            <v>RAFFAELI</v>
          </cell>
          <cell r="C10" t="str">
            <v>Nestor</v>
          </cell>
          <cell r="D10" t="str">
            <v>Bolivia - Sta. Cruz de la Sierra</v>
          </cell>
          <cell r="E10">
            <v>98151</v>
          </cell>
          <cell r="F10">
            <v>0</v>
          </cell>
          <cell r="G10">
            <v>98151</v>
          </cell>
          <cell r="H10">
            <v>0</v>
          </cell>
          <cell r="I10">
            <v>98151</v>
          </cell>
        </row>
        <row r="11">
          <cell r="A11">
            <v>1018773480</v>
          </cell>
          <cell r="B11" t="str">
            <v>BENEDINI</v>
          </cell>
          <cell r="C11" t="str">
            <v>Adolfo</v>
          </cell>
          <cell r="D11" t="str">
            <v>Bolivia - Sta. Cruz de la Sierra</v>
          </cell>
          <cell r="E11">
            <v>109018</v>
          </cell>
          <cell r="F11">
            <v>10491</v>
          </cell>
          <cell r="G11">
            <v>98527</v>
          </cell>
          <cell r="H11">
            <v>0</v>
          </cell>
          <cell r="I11">
            <v>98527</v>
          </cell>
        </row>
        <row r="12">
          <cell r="A12">
            <v>1006437773</v>
          </cell>
          <cell r="B12" t="str">
            <v>BARRERA</v>
          </cell>
          <cell r="C12" t="str">
            <v>Ramón</v>
          </cell>
          <cell r="D12" t="str">
            <v>Perú - Talara</v>
          </cell>
          <cell r="E12">
            <v>112873</v>
          </cell>
          <cell r="F12">
            <v>9423</v>
          </cell>
          <cell r="G12">
            <v>103450</v>
          </cell>
          <cell r="H12">
            <v>0</v>
          </cell>
          <cell r="I12">
            <v>103450</v>
          </cell>
        </row>
        <row r="13">
          <cell r="A13">
            <v>1012021076</v>
          </cell>
          <cell r="B13" t="str">
            <v>BENITO</v>
          </cell>
          <cell r="C13" t="str">
            <v>José</v>
          </cell>
          <cell r="D13" t="str">
            <v>Perú - Talara</v>
          </cell>
          <cell r="E13">
            <v>120072</v>
          </cell>
          <cell r="F13">
            <v>9772</v>
          </cell>
          <cell r="G13">
            <v>110300</v>
          </cell>
          <cell r="H13">
            <v>0</v>
          </cell>
          <cell r="I13">
            <v>110300</v>
          </cell>
        </row>
        <row r="14">
          <cell r="A14">
            <v>4008065048</v>
          </cell>
          <cell r="B14" t="str">
            <v>BOLENTINI</v>
          </cell>
          <cell r="C14" t="str">
            <v>Sergio Daneil</v>
          </cell>
          <cell r="D14" t="str">
            <v>Ecuador - Quito</v>
          </cell>
          <cell r="E14">
            <v>180224</v>
          </cell>
          <cell r="F14">
            <v>21643</v>
          </cell>
          <cell r="G14">
            <v>158581</v>
          </cell>
          <cell r="H14">
            <v>0</v>
          </cell>
          <cell r="I14">
            <v>158581</v>
          </cell>
        </row>
        <row r="15">
          <cell r="A15">
            <v>1013970682</v>
          </cell>
          <cell r="B15" t="str">
            <v>BONAVIA</v>
          </cell>
          <cell r="C15" t="str">
            <v xml:space="preserve">Osvaldo </v>
          </cell>
          <cell r="D15" t="str">
            <v>Perú - Talara</v>
          </cell>
          <cell r="E15">
            <v>98387</v>
          </cell>
          <cell r="F15">
            <v>10647</v>
          </cell>
          <cell r="G15">
            <v>87740</v>
          </cell>
          <cell r="H15">
            <v>0</v>
          </cell>
          <cell r="I15">
            <v>87740</v>
          </cell>
        </row>
        <row r="16">
          <cell r="A16">
            <v>1012064446</v>
          </cell>
          <cell r="B16" t="str">
            <v>BUSCHIAZZO</v>
          </cell>
          <cell r="C16" t="str">
            <v>Hector Horacio</v>
          </cell>
          <cell r="D16" t="str">
            <v>Ecuador - Quito</v>
          </cell>
          <cell r="E16">
            <v>113406</v>
          </cell>
          <cell r="F16">
            <v>10300</v>
          </cell>
          <cell r="G16">
            <v>103106</v>
          </cell>
          <cell r="H16">
            <v>0</v>
          </cell>
          <cell r="I16">
            <v>103106</v>
          </cell>
        </row>
        <row r="17">
          <cell r="A17">
            <v>1014625968</v>
          </cell>
          <cell r="B17" t="str">
            <v>CANCELLIERI</v>
          </cell>
          <cell r="C17" t="str">
            <v>Eduardo Alfredo</v>
          </cell>
          <cell r="D17" t="str">
            <v>Perú - Talara</v>
          </cell>
          <cell r="E17">
            <v>182407</v>
          </cell>
          <cell r="F17">
            <v>18610</v>
          </cell>
          <cell r="G17">
            <v>163797</v>
          </cell>
          <cell r="H17">
            <v>0</v>
          </cell>
          <cell r="I17">
            <v>163797</v>
          </cell>
        </row>
        <row r="18">
          <cell r="A18">
            <v>1008341804</v>
          </cell>
          <cell r="B18" t="str">
            <v>FUNARO CHAÑAL</v>
          </cell>
          <cell r="C18" t="str">
            <v>Juan Carlos</v>
          </cell>
          <cell r="D18" t="str">
            <v>Perú - Talara</v>
          </cell>
          <cell r="E18">
            <v>121495</v>
          </cell>
          <cell r="F18">
            <v>10571</v>
          </cell>
          <cell r="G18">
            <v>110924</v>
          </cell>
          <cell r="H18">
            <v>0</v>
          </cell>
          <cell r="I18">
            <v>110924</v>
          </cell>
        </row>
        <row r="19">
          <cell r="A19">
            <v>1018429834</v>
          </cell>
          <cell r="B19" t="str">
            <v>GUIÑAZU</v>
          </cell>
          <cell r="C19" t="str">
            <v>Alfredo Walter</v>
          </cell>
          <cell r="D19" t="str">
            <v>Ecuador - Quito</v>
          </cell>
          <cell r="E19">
            <v>95238</v>
          </cell>
          <cell r="F19">
            <v>6802</v>
          </cell>
          <cell r="G19">
            <v>88436</v>
          </cell>
          <cell r="H19">
            <v>0</v>
          </cell>
          <cell r="I19">
            <v>88436</v>
          </cell>
        </row>
        <row r="20">
          <cell r="A20">
            <v>1016415959</v>
          </cell>
          <cell r="B20" t="str">
            <v>GUTIERREZ</v>
          </cell>
          <cell r="C20" t="str">
            <v>Fabián Edgardo</v>
          </cell>
          <cell r="D20" t="str">
            <v>Perú - Talara</v>
          </cell>
          <cell r="E20">
            <v>135327</v>
          </cell>
          <cell r="F20">
            <v>10694</v>
          </cell>
          <cell r="G20">
            <v>124633</v>
          </cell>
          <cell r="H20">
            <v>0</v>
          </cell>
          <cell r="I20">
            <v>124633</v>
          </cell>
        </row>
        <row r="21">
          <cell r="A21">
            <v>1013997164</v>
          </cell>
          <cell r="B21" t="str">
            <v>JARAMILLO</v>
          </cell>
          <cell r="C21" t="str">
            <v>Carlos Alberto</v>
          </cell>
          <cell r="D21" t="str">
            <v>Perú - Talara</v>
          </cell>
          <cell r="E21">
            <v>97098</v>
          </cell>
          <cell r="F21">
            <v>0</v>
          </cell>
          <cell r="G21">
            <v>97098</v>
          </cell>
          <cell r="H21">
            <v>0</v>
          </cell>
          <cell r="I21">
            <v>97098</v>
          </cell>
        </row>
        <row r="22">
          <cell r="A22">
            <v>1011904267</v>
          </cell>
          <cell r="B22" t="str">
            <v>JAVIER</v>
          </cell>
          <cell r="C22" t="str">
            <v>Ruben Ignacio</v>
          </cell>
          <cell r="D22" t="str">
            <v>Perú - Talara</v>
          </cell>
          <cell r="E22">
            <v>94176</v>
          </cell>
          <cell r="F22">
            <v>0</v>
          </cell>
          <cell r="G22">
            <v>94176</v>
          </cell>
          <cell r="H22">
            <v>0</v>
          </cell>
          <cell r="I22">
            <v>94176</v>
          </cell>
        </row>
        <row r="23">
          <cell r="A23">
            <v>1011741656</v>
          </cell>
          <cell r="B23" t="str">
            <v>LLOYD</v>
          </cell>
          <cell r="C23" t="str">
            <v>Roberto Daniel</v>
          </cell>
          <cell r="D23" t="str">
            <v>Perú - Talara</v>
          </cell>
          <cell r="E23">
            <v>133832</v>
          </cell>
          <cell r="F23">
            <v>10116</v>
          </cell>
          <cell r="G23">
            <v>123716</v>
          </cell>
          <cell r="H23">
            <v>0</v>
          </cell>
          <cell r="I23">
            <v>123716</v>
          </cell>
        </row>
        <row r="24">
          <cell r="A24">
            <v>1013708736</v>
          </cell>
          <cell r="B24" t="str">
            <v>LOPEZ</v>
          </cell>
          <cell r="C24" t="str">
            <v>Leandro Leslie</v>
          </cell>
          <cell r="D24" t="str">
            <v>Perú - Talara</v>
          </cell>
          <cell r="E24">
            <v>106196</v>
          </cell>
          <cell r="F24">
            <v>0</v>
          </cell>
          <cell r="G24">
            <v>106196</v>
          </cell>
          <cell r="H24">
            <v>0</v>
          </cell>
          <cell r="I24">
            <v>106196</v>
          </cell>
        </row>
        <row r="25">
          <cell r="A25">
            <v>5013229616</v>
          </cell>
          <cell r="B25" t="str">
            <v>MC GREGOR</v>
          </cell>
          <cell r="C25" t="str">
            <v>Peter Malcolm</v>
          </cell>
          <cell r="D25" t="str">
            <v>Perú - Talara</v>
          </cell>
          <cell r="E25">
            <v>129704</v>
          </cell>
          <cell r="F25">
            <v>20586</v>
          </cell>
          <cell r="G25">
            <v>109118</v>
          </cell>
          <cell r="H25">
            <v>0</v>
          </cell>
          <cell r="I25">
            <v>109118</v>
          </cell>
        </row>
        <row r="26">
          <cell r="A26">
            <v>1016868207</v>
          </cell>
          <cell r="B26" t="str">
            <v>MUSRI</v>
          </cell>
          <cell r="C26" t="str">
            <v>Daniel Amado</v>
          </cell>
          <cell r="D26" t="str">
            <v>Ecuador - Quito</v>
          </cell>
          <cell r="E26">
            <v>153454</v>
          </cell>
          <cell r="F26">
            <v>18465</v>
          </cell>
          <cell r="G26">
            <v>134989</v>
          </cell>
          <cell r="H26">
            <v>47730</v>
          </cell>
          <cell r="I26">
            <v>87259</v>
          </cell>
        </row>
        <row r="27">
          <cell r="A27">
            <v>1014122177</v>
          </cell>
          <cell r="B27" t="str">
            <v>PARDO</v>
          </cell>
          <cell r="C27" t="str">
            <v>Jorge Héctor</v>
          </cell>
          <cell r="D27" t="str">
            <v>Perú - Talara</v>
          </cell>
          <cell r="E27">
            <v>131447</v>
          </cell>
          <cell r="F27">
            <v>10163</v>
          </cell>
          <cell r="G27">
            <v>121284</v>
          </cell>
          <cell r="H27">
            <v>0</v>
          </cell>
          <cell r="I27">
            <v>121284</v>
          </cell>
        </row>
        <row r="28">
          <cell r="A28">
            <v>1008148229</v>
          </cell>
          <cell r="B28" t="str">
            <v>PIRAN</v>
          </cell>
          <cell r="C28" t="str">
            <v>Orlando Juan</v>
          </cell>
          <cell r="D28" t="str">
            <v>Ecuador - Quito</v>
          </cell>
          <cell r="E28">
            <v>279445</v>
          </cell>
          <cell r="F28">
            <v>66571</v>
          </cell>
          <cell r="G28">
            <v>212874</v>
          </cell>
          <cell r="H28">
            <v>0</v>
          </cell>
          <cell r="I28">
            <v>212874</v>
          </cell>
        </row>
        <row r="29">
          <cell r="A29">
            <v>1012495096</v>
          </cell>
          <cell r="B29" t="str">
            <v>TORRES</v>
          </cell>
          <cell r="C29" t="str">
            <v>Rodolfo</v>
          </cell>
          <cell r="D29" t="str">
            <v>Perú - Talara</v>
          </cell>
          <cell r="E29">
            <v>135017</v>
          </cell>
          <cell r="F29">
            <v>10510</v>
          </cell>
          <cell r="G29">
            <v>124507</v>
          </cell>
          <cell r="H29">
            <v>0</v>
          </cell>
          <cell r="I29">
            <v>124507</v>
          </cell>
        </row>
        <row r="30">
          <cell r="A30">
            <v>4009804911</v>
          </cell>
          <cell r="B30" t="str">
            <v>LAMANNA</v>
          </cell>
          <cell r="C30" t="str">
            <v>Darío</v>
          </cell>
          <cell r="D30" t="str">
            <v>Ecuador - Quito</v>
          </cell>
          <cell r="E30">
            <v>96701</v>
          </cell>
          <cell r="F30">
            <v>7058</v>
          </cell>
          <cell r="G30">
            <v>89643</v>
          </cell>
          <cell r="H30">
            <v>0</v>
          </cell>
          <cell r="I30">
            <v>89643</v>
          </cell>
        </row>
        <row r="31">
          <cell r="A31">
            <v>1013564008</v>
          </cell>
          <cell r="B31" t="str">
            <v>ELVAS</v>
          </cell>
          <cell r="C31" t="str">
            <v>Marcelo Ricardo</v>
          </cell>
          <cell r="D31" t="str">
            <v>Venezuela - Maracaibo</v>
          </cell>
          <cell r="E31">
            <v>208405</v>
          </cell>
          <cell r="F31">
            <v>29553</v>
          </cell>
          <cell r="G31">
            <v>178852</v>
          </cell>
          <cell r="H31">
            <v>47183</v>
          </cell>
          <cell r="I31">
            <v>131669</v>
          </cell>
        </row>
        <row r="32">
          <cell r="A32">
            <v>1007615145</v>
          </cell>
          <cell r="B32" t="str">
            <v>URRIJOLA</v>
          </cell>
          <cell r="C32" t="str">
            <v>Ruben Rogelio</v>
          </cell>
          <cell r="D32" t="str">
            <v>Venezuela - El Tigre</v>
          </cell>
          <cell r="E32">
            <v>127679</v>
          </cell>
          <cell r="F32">
            <v>18383</v>
          </cell>
          <cell r="G32">
            <v>109296</v>
          </cell>
          <cell r="H32">
            <v>43729</v>
          </cell>
          <cell r="I32">
            <v>65567</v>
          </cell>
        </row>
        <row r="33">
          <cell r="A33">
            <v>1008311034</v>
          </cell>
          <cell r="B33" t="str">
            <v>IANNACI</v>
          </cell>
          <cell r="C33" t="str">
            <v>Nestor</v>
          </cell>
          <cell r="D33" t="str">
            <v>Venezuela - Caracas</v>
          </cell>
          <cell r="E33">
            <v>129317</v>
          </cell>
          <cell r="F33">
            <v>9249</v>
          </cell>
          <cell r="G33">
            <v>120068</v>
          </cell>
          <cell r="H33">
            <v>32952</v>
          </cell>
          <cell r="I33">
            <v>87116</v>
          </cell>
        </row>
        <row r="34">
          <cell r="A34">
            <v>1012638017</v>
          </cell>
          <cell r="B34" t="str">
            <v>ROSA</v>
          </cell>
          <cell r="C34" t="str">
            <v>Pablo</v>
          </cell>
          <cell r="D34" t="str">
            <v>Venezuela - Caracas</v>
          </cell>
          <cell r="E34">
            <v>126238</v>
          </cell>
          <cell r="F34">
            <v>9038</v>
          </cell>
          <cell r="G34">
            <v>117200</v>
          </cell>
          <cell r="H34">
            <v>31249</v>
          </cell>
          <cell r="I34">
            <v>85951</v>
          </cell>
        </row>
        <row r="35">
          <cell r="A35">
            <v>1006392188</v>
          </cell>
          <cell r="B35" t="str">
            <v>AHUMADA</v>
          </cell>
          <cell r="C35" t="str">
            <v>Alberto Ricardo</v>
          </cell>
          <cell r="D35" t="str">
            <v>Venezuela - Maracaibo</v>
          </cell>
          <cell r="E35">
            <v>63207</v>
          </cell>
          <cell r="F35">
            <v>0</v>
          </cell>
          <cell r="G35">
            <v>63207</v>
          </cell>
          <cell r="H35">
            <v>32312</v>
          </cell>
          <cell r="I35">
            <v>30895</v>
          </cell>
        </row>
        <row r="36">
          <cell r="A36">
            <v>1013035789</v>
          </cell>
          <cell r="B36" t="str">
            <v>BARBUGLI</v>
          </cell>
          <cell r="C36" t="str">
            <v>Jorge Alberto</v>
          </cell>
          <cell r="D36" t="str">
            <v>Venezuela - Maracaibo</v>
          </cell>
          <cell r="E36">
            <v>90031</v>
          </cell>
          <cell r="F36">
            <v>10326</v>
          </cell>
          <cell r="G36">
            <v>79705</v>
          </cell>
          <cell r="H36">
            <v>37458</v>
          </cell>
          <cell r="I36">
            <v>42247</v>
          </cell>
        </row>
        <row r="37">
          <cell r="A37">
            <v>1017472934</v>
          </cell>
          <cell r="B37" t="str">
            <v>LAPEGNA</v>
          </cell>
          <cell r="C37" t="str">
            <v>Daniel Alberto</v>
          </cell>
          <cell r="D37" t="str">
            <v>Venezuela - Caracas</v>
          </cell>
          <cell r="E37">
            <v>109770</v>
          </cell>
          <cell r="F37">
            <v>8909</v>
          </cell>
          <cell r="G37">
            <v>100861</v>
          </cell>
          <cell r="H37">
            <v>35817</v>
          </cell>
          <cell r="I37">
            <v>65044</v>
          </cell>
        </row>
        <row r="38">
          <cell r="A38">
            <v>1010528765</v>
          </cell>
          <cell r="B38" t="str">
            <v>HERRERA</v>
          </cell>
          <cell r="C38" t="str">
            <v>José Luis</v>
          </cell>
          <cell r="D38" t="str">
            <v>Venezuela - Caracas</v>
          </cell>
          <cell r="E38">
            <v>68508</v>
          </cell>
          <cell r="F38">
            <v>0</v>
          </cell>
          <cell r="G38">
            <v>68508</v>
          </cell>
          <cell r="H38">
            <v>25512</v>
          </cell>
          <cell r="I38">
            <v>42996</v>
          </cell>
        </row>
        <row r="39">
          <cell r="A39">
            <v>1012593155</v>
          </cell>
          <cell r="B39" t="str">
            <v>MERCADO</v>
          </cell>
          <cell r="C39" t="str">
            <v>Horacio Manuel</v>
          </cell>
          <cell r="D39" t="str">
            <v>Venezuela - Maracaibo</v>
          </cell>
          <cell r="E39">
            <v>65007</v>
          </cell>
          <cell r="F39">
            <v>0</v>
          </cell>
          <cell r="G39">
            <v>65007</v>
          </cell>
          <cell r="H39">
            <v>27894</v>
          </cell>
          <cell r="I39">
            <v>37113</v>
          </cell>
        </row>
        <row r="40">
          <cell r="A40">
            <v>1011355230</v>
          </cell>
          <cell r="B40" t="str">
            <v>MOHANNA</v>
          </cell>
          <cell r="C40" t="str">
            <v>Julio César</v>
          </cell>
          <cell r="D40" t="str">
            <v>Venezuela - Maracaibo</v>
          </cell>
          <cell r="E40">
            <v>67813</v>
          </cell>
          <cell r="F40">
            <v>0</v>
          </cell>
          <cell r="G40">
            <v>67813</v>
          </cell>
          <cell r="H40">
            <v>35486</v>
          </cell>
          <cell r="I40">
            <v>32327</v>
          </cell>
        </row>
        <row r="41">
          <cell r="A41">
            <v>1010670880</v>
          </cell>
          <cell r="B41" t="str">
            <v>MONACO</v>
          </cell>
          <cell r="C41" t="str">
            <v>Daniel Hugo</v>
          </cell>
          <cell r="D41" t="str">
            <v>Venezuela - Maracaibo</v>
          </cell>
          <cell r="E41">
            <v>116773</v>
          </cell>
          <cell r="F41">
            <v>11639</v>
          </cell>
          <cell r="G41">
            <v>105134</v>
          </cell>
          <cell r="H41">
            <v>30808</v>
          </cell>
          <cell r="I41">
            <v>74326</v>
          </cell>
        </row>
        <row r="42">
          <cell r="A42">
            <v>1011845932</v>
          </cell>
          <cell r="B42" t="str">
            <v>PARON</v>
          </cell>
          <cell r="C42" t="str">
            <v>Roberto Anibal</v>
          </cell>
          <cell r="D42" t="str">
            <v>Venezuela - Maracaibo</v>
          </cell>
          <cell r="E42">
            <v>141634</v>
          </cell>
          <cell r="F42">
            <v>20212</v>
          </cell>
          <cell r="G42">
            <v>121422</v>
          </cell>
          <cell r="H42">
            <v>36772</v>
          </cell>
          <cell r="I42">
            <v>84650</v>
          </cell>
        </row>
        <row r="43">
          <cell r="A43">
            <v>1018080721</v>
          </cell>
          <cell r="B43" t="str">
            <v>PERALTA</v>
          </cell>
          <cell r="C43" t="str">
            <v>Enrique Alfredo</v>
          </cell>
          <cell r="D43" t="str">
            <v>Venezuela - Caracas</v>
          </cell>
          <cell r="E43">
            <v>75689</v>
          </cell>
          <cell r="F43">
            <v>5088</v>
          </cell>
          <cell r="G43">
            <v>70601</v>
          </cell>
          <cell r="H43">
            <v>23054</v>
          </cell>
          <cell r="I43">
            <v>47547</v>
          </cell>
        </row>
        <row r="44">
          <cell r="A44">
            <v>1093519062</v>
          </cell>
          <cell r="B44" t="str">
            <v>REATEGUI SORIA</v>
          </cell>
          <cell r="C44" t="str">
            <v>Artemio</v>
          </cell>
          <cell r="D44" t="str">
            <v>Venezuela - Maracaibo</v>
          </cell>
          <cell r="E44">
            <v>91986</v>
          </cell>
          <cell r="F44">
            <v>10424</v>
          </cell>
          <cell r="G44">
            <v>81562</v>
          </cell>
          <cell r="H44">
            <v>37458</v>
          </cell>
          <cell r="I44">
            <v>44104</v>
          </cell>
        </row>
        <row r="45">
          <cell r="A45">
            <v>1013333465</v>
          </cell>
          <cell r="B45" t="str">
            <v>RECCHIA</v>
          </cell>
          <cell r="C45" t="str">
            <v>Marcelo</v>
          </cell>
          <cell r="D45" t="str">
            <v>Venezuela - Caracas</v>
          </cell>
          <cell r="E45">
            <v>242623</v>
          </cell>
          <cell r="F45">
            <v>35750</v>
          </cell>
          <cell r="G45">
            <v>206873</v>
          </cell>
          <cell r="H45">
            <v>44283</v>
          </cell>
          <cell r="I45">
            <v>162590</v>
          </cell>
        </row>
        <row r="46">
          <cell r="A46">
            <v>1008318885</v>
          </cell>
          <cell r="B46" t="str">
            <v>AMOROSO</v>
          </cell>
          <cell r="C46" t="str">
            <v>Juan Carlos</v>
          </cell>
          <cell r="D46" t="str">
            <v>Ecuador - Quito</v>
          </cell>
          <cell r="E46">
            <v>263109</v>
          </cell>
          <cell r="F46">
            <v>35578</v>
          </cell>
          <cell r="G46">
            <v>227531</v>
          </cell>
          <cell r="H46">
            <v>47685</v>
          </cell>
          <cell r="I46">
            <v>179846</v>
          </cell>
        </row>
        <row r="47">
          <cell r="A47">
            <v>1012057492</v>
          </cell>
          <cell r="B47" t="str">
            <v>CORFIELD</v>
          </cell>
          <cell r="C47" t="str">
            <v>Ricardo J.</v>
          </cell>
          <cell r="D47" t="str">
            <v>Venezuela - El Tigre</v>
          </cell>
          <cell r="E47">
            <v>149875</v>
          </cell>
          <cell r="F47">
            <v>20311</v>
          </cell>
          <cell r="G47">
            <v>129564</v>
          </cell>
          <cell r="H47">
            <v>30671</v>
          </cell>
          <cell r="I47">
            <v>98893</v>
          </cell>
        </row>
        <row r="48">
          <cell r="A48">
            <v>1017144927</v>
          </cell>
          <cell r="B48" t="str">
            <v>DI PIERRO</v>
          </cell>
          <cell r="C48" t="str">
            <v>Esteban</v>
          </cell>
          <cell r="D48" t="str">
            <v>Venezuela - Caracas</v>
          </cell>
          <cell r="E48">
            <v>71396</v>
          </cell>
          <cell r="F48">
            <v>8578</v>
          </cell>
          <cell r="G48">
            <v>62818</v>
          </cell>
          <cell r="H48">
            <v>26439</v>
          </cell>
          <cell r="I48">
            <v>36379</v>
          </cell>
        </row>
        <row r="49">
          <cell r="A49">
            <v>1011303322</v>
          </cell>
          <cell r="B49" t="str">
            <v>GIONGO</v>
          </cell>
          <cell r="C49" t="str">
            <v>Luis</v>
          </cell>
          <cell r="D49" t="str">
            <v>Venezuela - El Tigre</v>
          </cell>
          <cell r="E49">
            <v>81342</v>
          </cell>
          <cell r="F49">
            <v>0</v>
          </cell>
          <cell r="G49">
            <v>81342</v>
          </cell>
          <cell r="H49">
            <v>26197</v>
          </cell>
          <cell r="I49">
            <v>55145</v>
          </cell>
        </row>
        <row r="50">
          <cell r="A50">
            <v>1008435173</v>
          </cell>
          <cell r="B50" t="str">
            <v>MALFETANA</v>
          </cell>
          <cell r="C50" t="str">
            <v>Angel Omar</v>
          </cell>
          <cell r="D50" t="str">
            <v>Ecuador - Quito</v>
          </cell>
          <cell r="E50">
            <v>115066</v>
          </cell>
          <cell r="F50">
            <v>10647</v>
          </cell>
          <cell r="G50">
            <v>104419</v>
          </cell>
          <cell r="H50">
            <v>37863</v>
          </cell>
          <cell r="I50">
            <v>66556</v>
          </cell>
        </row>
        <row r="51">
          <cell r="A51">
            <v>1010189991</v>
          </cell>
          <cell r="B51" t="str">
            <v>ORTULAN</v>
          </cell>
          <cell r="C51" t="str">
            <v>Jorge Carlos</v>
          </cell>
          <cell r="D51" t="str">
            <v>Venezuela - Caracas</v>
          </cell>
          <cell r="E51">
            <v>130140</v>
          </cell>
          <cell r="F51">
            <v>13394</v>
          </cell>
          <cell r="G51">
            <v>116746</v>
          </cell>
          <cell r="H51">
            <v>22731</v>
          </cell>
          <cell r="I51">
            <v>94015</v>
          </cell>
        </row>
        <row r="52">
          <cell r="A52">
            <v>1013733981</v>
          </cell>
          <cell r="B52" t="str">
            <v>ALMONACID</v>
          </cell>
          <cell r="C52" t="str">
            <v>Jorge Daniel</v>
          </cell>
          <cell r="D52" t="str">
            <v>Venezuela - El Tigre</v>
          </cell>
          <cell r="E52">
            <v>103248</v>
          </cell>
          <cell r="F52">
            <v>8843</v>
          </cell>
          <cell r="G52">
            <v>94405</v>
          </cell>
          <cell r="H52">
            <v>28438</v>
          </cell>
          <cell r="I52">
            <v>65967</v>
          </cell>
        </row>
        <row r="53">
          <cell r="A53">
            <v>1007602217</v>
          </cell>
          <cell r="B53" t="str">
            <v>BAUZA</v>
          </cell>
          <cell r="C53" t="str">
            <v>Carlos</v>
          </cell>
          <cell r="D53" t="str">
            <v>Venezuela - El Tigre</v>
          </cell>
          <cell r="E53">
            <v>85908</v>
          </cell>
          <cell r="F53">
            <v>6902</v>
          </cell>
          <cell r="G53">
            <v>79006</v>
          </cell>
          <cell r="H53">
            <v>44344</v>
          </cell>
          <cell r="I53">
            <v>34662</v>
          </cell>
        </row>
        <row r="54">
          <cell r="A54">
            <v>1011640847</v>
          </cell>
          <cell r="B54" t="str">
            <v>CINQUEGRANI</v>
          </cell>
          <cell r="C54" t="str">
            <v>Alberto Omar</v>
          </cell>
          <cell r="D54" t="str">
            <v>Venezuela - Caracas</v>
          </cell>
          <cell r="E54">
            <v>158200</v>
          </cell>
          <cell r="F54">
            <v>19417</v>
          </cell>
          <cell r="G54">
            <v>138783</v>
          </cell>
          <cell r="H54">
            <v>36847</v>
          </cell>
          <cell r="I54">
            <v>101936</v>
          </cell>
        </row>
        <row r="55">
          <cell r="A55">
            <v>1007687952</v>
          </cell>
          <cell r="B55" t="str">
            <v>GAREIS</v>
          </cell>
          <cell r="C55" t="str">
            <v>Juan Eduardo</v>
          </cell>
          <cell r="D55" t="str">
            <v>Venezuela - El Tigre</v>
          </cell>
          <cell r="E55">
            <v>84552</v>
          </cell>
          <cell r="F55">
            <v>0</v>
          </cell>
          <cell r="G55">
            <v>84552</v>
          </cell>
          <cell r="H55">
            <v>25492</v>
          </cell>
          <cell r="I55">
            <v>59060</v>
          </cell>
        </row>
        <row r="56">
          <cell r="A56">
            <v>1008585113</v>
          </cell>
          <cell r="B56" t="str">
            <v>GRUEN</v>
          </cell>
          <cell r="C56" t="str">
            <v>Carlos</v>
          </cell>
          <cell r="D56" t="str">
            <v>Venezuela - El Tigre</v>
          </cell>
          <cell r="E56">
            <v>62723</v>
          </cell>
          <cell r="F56">
            <v>0</v>
          </cell>
          <cell r="G56">
            <v>62723</v>
          </cell>
          <cell r="H56">
            <v>37109</v>
          </cell>
          <cell r="I56">
            <v>25614</v>
          </cell>
        </row>
        <row r="57">
          <cell r="A57">
            <v>1011612422</v>
          </cell>
          <cell r="B57" t="str">
            <v>MAGGIONI</v>
          </cell>
          <cell r="C57" t="str">
            <v>Aldo Jorge</v>
          </cell>
          <cell r="D57" t="str">
            <v>Venezuela - El Tigre</v>
          </cell>
          <cell r="E57">
            <v>107187</v>
          </cell>
          <cell r="F57">
            <v>11087</v>
          </cell>
          <cell r="G57">
            <v>96100</v>
          </cell>
          <cell r="H57">
            <v>31580</v>
          </cell>
          <cell r="I57">
            <v>64520</v>
          </cell>
        </row>
        <row r="58">
          <cell r="A58">
            <v>1011413232</v>
          </cell>
          <cell r="B58" t="str">
            <v>NAVARRO</v>
          </cell>
          <cell r="C58" t="str">
            <v>Jorge Rafael</v>
          </cell>
          <cell r="D58" t="str">
            <v>Venezuela - Caracas</v>
          </cell>
          <cell r="E58">
            <v>259821</v>
          </cell>
          <cell r="F58">
            <v>37274</v>
          </cell>
          <cell r="G58">
            <v>222547</v>
          </cell>
          <cell r="H58">
            <v>53554</v>
          </cell>
          <cell r="I58">
            <v>168993</v>
          </cell>
        </row>
        <row r="59">
          <cell r="A59">
            <v>1013735426</v>
          </cell>
          <cell r="B59" t="str">
            <v>NOVILLO</v>
          </cell>
          <cell r="C59" t="str">
            <v>Gumersindo Sergio</v>
          </cell>
          <cell r="D59" t="str">
            <v>Venezuela - El Tigre</v>
          </cell>
          <cell r="E59">
            <v>115813</v>
          </cell>
          <cell r="F59">
            <v>13592</v>
          </cell>
          <cell r="G59">
            <v>102221</v>
          </cell>
          <cell r="H59">
            <v>35275</v>
          </cell>
          <cell r="I59">
            <v>66946</v>
          </cell>
        </row>
        <row r="60">
          <cell r="A60">
            <v>1014781064</v>
          </cell>
          <cell r="B60" t="str">
            <v>ROLANDO</v>
          </cell>
          <cell r="C60" t="str">
            <v>Roberto</v>
          </cell>
          <cell r="D60" t="str">
            <v>Venezuela - El Tigre</v>
          </cell>
          <cell r="E60">
            <v>63459</v>
          </cell>
          <cell r="F60">
            <v>0</v>
          </cell>
          <cell r="G60">
            <v>63459</v>
          </cell>
          <cell r="H60">
            <v>30006</v>
          </cell>
          <cell r="I60">
            <v>33453</v>
          </cell>
        </row>
        <row r="61">
          <cell r="A61">
            <v>1014625494</v>
          </cell>
          <cell r="B61" t="str">
            <v>SALDAÑO</v>
          </cell>
          <cell r="C61" t="str">
            <v>Hector Roberto</v>
          </cell>
          <cell r="D61" t="str">
            <v>Venezuela - Caracas</v>
          </cell>
          <cell r="E61">
            <v>159300</v>
          </cell>
          <cell r="F61">
            <v>19506</v>
          </cell>
          <cell r="G61">
            <v>139794</v>
          </cell>
          <cell r="H61">
            <v>37624</v>
          </cell>
          <cell r="I61">
            <v>102170</v>
          </cell>
        </row>
        <row r="62">
          <cell r="A62">
            <v>1012978960</v>
          </cell>
          <cell r="B62" t="str">
            <v>SHAE</v>
          </cell>
          <cell r="C62" t="str">
            <v>Nelson Arturo</v>
          </cell>
          <cell r="D62" t="str">
            <v>Venezuela - El Tigre</v>
          </cell>
          <cell r="E62">
            <v>76927</v>
          </cell>
          <cell r="F62">
            <v>8370</v>
          </cell>
          <cell r="G62">
            <v>68557</v>
          </cell>
          <cell r="H62">
            <v>25492</v>
          </cell>
          <cell r="I62">
            <v>43065</v>
          </cell>
        </row>
        <row r="63">
          <cell r="A63">
            <v>1021355179</v>
          </cell>
          <cell r="B63" t="str">
            <v>SPINZANTI</v>
          </cell>
          <cell r="C63" t="str">
            <v>Jorge Andrés</v>
          </cell>
          <cell r="D63" t="str">
            <v>Venezuela - El Tigre</v>
          </cell>
          <cell r="E63">
            <v>48367</v>
          </cell>
          <cell r="F63">
            <v>0</v>
          </cell>
          <cell r="G63">
            <v>48367</v>
          </cell>
          <cell r="H63">
            <v>23658</v>
          </cell>
          <cell r="I63">
            <v>24709</v>
          </cell>
        </row>
        <row r="64">
          <cell r="A64">
            <v>1013784427</v>
          </cell>
          <cell r="B64" t="str">
            <v>VALLEJO</v>
          </cell>
          <cell r="C64" t="str">
            <v>Eduardo Lucio</v>
          </cell>
          <cell r="D64" t="str">
            <v>Venezuela - Caracas</v>
          </cell>
          <cell r="E64">
            <v>91200</v>
          </cell>
          <cell r="F64">
            <v>10125</v>
          </cell>
          <cell r="G64">
            <v>81075</v>
          </cell>
          <cell r="H64">
            <v>26569</v>
          </cell>
          <cell r="I64">
            <v>54506</v>
          </cell>
        </row>
        <row r="65">
          <cell r="A65">
            <v>1016001970</v>
          </cell>
          <cell r="B65" t="str">
            <v>RIOS</v>
          </cell>
          <cell r="C65" t="str">
            <v>Luis Manuel</v>
          </cell>
          <cell r="D65" t="str">
            <v>Venezuela - Caracas</v>
          </cell>
          <cell r="E65">
            <v>130714</v>
          </cell>
          <cell r="F65">
            <v>15463</v>
          </cell>
          <cell r="G65">
            <v>115251</v>
          </cell>
          <cell r="H65">
            <v>37584</v>
          </cell>
          <cell r="I65">
            <v>77667</v>
          </cell>
        </row>
        <row r="66">
          <cell r="A66">
            <v>1012030459</v>
          </cell>
          <cell r="B66" t="str">
            <v>DE DIEGO</v>
          </cell>
          <cell r="C66" t="str">
            <v>Pablo</v>
          </cell>
          <cell r="D66" t="str">
            <v>Venezuela - Caracas</v>
          </cell>
          <cell r="E66">
            <v>138716</v>
          </cell>
          <cell r="F66">
            <v>12845</v>
          </cell>
          <cell r="G66">
            <v>125871</v>
          </cell>
          <cell r="H66">
            <v>38632</v>
          </cell>
          <cell r="I66">
            <v>87239</v>
          </cell>
        </row>
        <row r="67">
          <cell r="A67">
            <v>1092814914</v>
          </cell>
          <cell r="B67" t="str">
            <v>GRIJALBA VAZQUEZ</v>
          </cell>
          <cell r="C67" t="str">
            <v>Pedro M.</v>
          </cell>
          <cell r="D67" t="str">
            <v>Venezuela - Caracas</v>
          </cell>
          <cell r="E67">
            <v>216756</v>
          </cell>
          <cell r="F67">
            <v>37345</v>
          </cell>
          <cell r="G67">
            <v>179411</v>
          </cell>
          <cell r="H67">
            <v>43607</v>
          </cell>
          <cell r="I67">
            <v>135804</v>
          </cell>
        </row>
        <row r="68">
          <cell r="A68">
            <v>4005959850</v>
          </cell>
          <cell r="B68" t="str">
            <v>IBAÑEZ</v>
          </cell>
          <cell r="C68" t="str">
            <v>Guillermo Hernán</v>
          </cell>
          <cell r="D68" t="str">
            <v>Venezuela - Caracas</v>
          </cell>
          <cell r="E68">
            <v>87427</v>
          </cell>
          <cell r="F68">
            <v>14683</v>
          </cell>
          <cell r="G68">
            <v>72744</v>
          </cell>
          <cell r="H68">
            <v>28095</v>
          </cell>
          <cell r="I68">
            <v>44649</v>
          </cell>
        </row>
        <row r="69">
          <cell r="A69">
            <v>1013820934</v>
          </cell>
          <cell r="B69" t="str">
            <v>LORENZON</v>
          </cell>
          <cell r="C69" t="str">
            <v>Jorge Rubén</v>
          </cell>
          <cell r="D69" t="str">
            <v>USA - Houston</v>
          </cell>
          <cell r="E69">
            <v>128553</v>
          </cell>
          <cell r="F69">
            <v>22449</v>
          </cell>
          <cell r="G69">
            <v>106104</v>
          </cell>
          <cell r="H69">
            <v>0</v>
          </cell>
          <cell r="I69">
            <v>106104</v>
          </cell>
        </row>
        <row r="70">
          <cell r="A70">
            <v>1012047215</v>
          </cell>
          <cell r="B70" t="str">
            <v>BIBBO</v>
          </cell>
          <cell r="C70" t="str">
            <v>Miguel Angel</v>
          </cell>
          <cell r="D70" t="str">
            <v>Venezuela - Caracas</v>
          </cell>
          <cell r="E70">
            <v>372603</v>
          </cell>
          <cell r="F70">
            <v>81900</v>
          </cell>
          <cell r="G70">
            <v>290703</v>
          </cell>
          <cell r="H70">
            <v>42580</v>
          </cell>
          <cell r="I70">
            <v>248123</v>
          </cell>
        </row>
        <row r="71">
          <cell r="A71">
            <v>1017653363</v>
          </cell>
          <cell r="B71" t="str">
            <v>MAS</v>
          </cell>
          <cell r="C71" t="str">
            <v>Gustavo</v>
          </cell>
          <cell r="D71" t="str">
            <v>Venezuela - Caracas</v>
          </cell>
          <cell r="E71">
            <v>223725</v>
          </cell>
          <cell r="F71">
            <v>35750</v>
          </cell>
          <cell r="G71">
            <v>187975</v>
          </cell>
          <cell r="H71">
            <v>44947</v>
          </cell>
          <cell r="I71">
            <v>143028</v>
          </cell>
        </row>
        <row r="72">
          <cell r="A72">
            <v>1012963282</v>
          </cell>
          <cell r="B72" t="str">
            <v>CANOSA</v>
          </cell>
          <cell r="C72" t="str">
            <v>Carlos</v>
          </cell>
          <cell r="D72" t="str">
            <v>Venezuela - Caracas</v>
          </cell>
          <cell r="E72">
            <v>129724</v>
          </cell>
          <cell r="F72">
            <v>12924</v>
          </cell>
          <cell r="G72">
            <v>116800</v>
          </cell>
          <cell r="H72">
            <v>46222</v>
          </cell>
          <cell r="I72">
            <v>70578</v>
          </cell>
        </row>
        <row r="73">
          <cell r="A73">
            <v>1016951326</v>
          </cell>
          <cell r="B73" t="str">
            <v>GROSSO</v>
          </cell>
          <cell r="C73" t="str">
            <v>Santiago</v>
          </cell>
          <cell r="D73" t="str">
            <v>Venezuela - Caracas</v>
          </cell>
          <cell r="E73">
            <v>86442</v>
          </cell>
          <cell r="F73">
            <v>6553</v>
          </cell>
          <cell r="G73">
            <v>79889</v>
          </cell>
          <cell r="H73">
            <v>41799</v>
          </cell>
          <cell r="I73">
            <v>38090</v>
          </cell>
        </row>
        <row r="74">
          <cell r="A74">
            <v>1013727062</v>
          </cell>
          <cell r="B74" t="str">
            <v>ARGUELLO</v>
          </cell>
          <cell r="C74" t="str">
            <v>Jorge</v>
          </cell>
          <cell r="D74" t="str">
            <v>Venezuela - Caracas</v>
          </cell>
          <cell r="E74">
            <v>96627</v>
          </cell>
          <cell r="F74">
            <v>9400</v>
          </cell>
          <cell r="G74">
            <v>87227</v>
          </cell>
          <cell r="H74">
            <v>45255</v>
          </cell>
          <cell r="I74">
            <v>41972</v>
          </cell>
        </row>
        <row r="75">
          <cell r="A75">
            <v>1008389973</v>
          </cell>
          <cell r="B75" t="str">
            <v>BEGARIES</v>
          </cell>
          <cell r="C75" t="str">
            <v xml:space="preserve">Horacio </v>
          </cell>
          <cell r="D75" t="str">
            <v>Ecuador - Quito</v>
          </cell>
          <cell r="E75">
            <v>285003</v>
          </cell>
          <cell r="F75">
            <v>38468</v>
          </cell>
          <cell r="G75">
            <v>246535</v>
          </cell>
          <cell r="H75">
            <v>0</v>
          </cell>
          <cell r="I75">
            <v>246535</v>
          </cell>
        </row>
        <row r="76">
          <cell r="A76">
            <v>1013259141</v>
          </cell>
          <cell r="B76" t="str">
            <v>MOLINA</v>
          </cell>
          <cell r="C76" t="str">
            <v>Alfredo</v>
          </cell>
          <cell r="D76" t="str">
            <v>Venezuela - Caracas</v>
          </cell>
          <cell r="E76">
            <v>104868</v>
          </cell>
          <cell r="F76">
            <v>0</v>
          </cell>
          <cell r="G76">
            <v>104868</v>
          </cell>
          <cell r="H76">
            <v>46222</v>
          </cell>
          <cell r="I76">
            <v>58646</v>
          </cell>
        </row>
        <row r="77">
          <cell r="A77">
            <v>1013128656</v>
          </cell>
          <cell r="B77" t="str">
            <v>WEIMANN</v>
          </cell>
          <cell r="C77" t="str">
            <v>Pablo</v>
          </cell>
          <cell r="D77" t="str">
            <v>USA - Houston</v>
          </cell>
          <cell r="E77">
            <v>64537</v>
          </cell>
          <cell r="F77">
            <v>7407</v>
          </cell>
          <cell r="G77">
            <v>57130</v>
          </cell>
          <cell r="H77">
            <v>0</v>
          </cell>
          <cell r="I77">
            <v>57130</v>
          </cell>
        </row>
        <row r="78">
          <cell r="A78">
            <v>1012447277</v>
          </cell>
          <cell r="B78" t="str">
            <v>CARRO</v>
          </cell>
          <cell r="C78" t="str">
            <v>José Luis</v>
          </cell>
          <cell r="D78" t="str">
            <v>Perú - Talara</v>
          </cell>
          <cell r="E78">
            <v>148669</v>
          </cell>
          <cell r="F78">
            <v>14861</v>
          </cell>
          <cell r="G78">
            <v>133808</v>
          </cell>
          <cell r="H78">
            <v>0</v>
          </cell>
          <cell r="I78">
            <v>133808</v>
          </cell>
        </row>
        <row r="79">
          <cell r="A79">
            <v>1012591991</v>
          </cell>
          <cell r="B79" t="str">
            <v>DIODATTI</v>
          </cell>
          <cell r="C79" t="str">
            <v>Horacio</v>
          </cell>
          <cell r="D79" t="str">
            <v>Venezuela - Caracas</v>
          </cell>
          <cell r="E79">
            <v>118775</v>
          </cell>
          <cell r="F79">
            <v>11733</v>
          </cell>
          <cell r="G79">
            <v>107042</v>
          </cell>
          <cell r="H79">
            <v>47668</v>
          </cell>
          <cell r="I79">
            <v>59374</v>
          </cell>
        </row>
        <row r="80">
          <cell r="A80">
            <v>1006246874</v>
          </cell>
          <cell r="B80" t="str">
            <v>QUINTEROS</v>
          </cell>
          <cell r="C80" t="str">
            <v>Roberto</v>
          </cell>
          <cell r="D80" t="str">
            <v>Bolivia - Sta. Cruz de la Sierra - Refineria</v>
          </cell>
          <cell r="E80">
            <v>141574</v>
          </cell>
          <cell r="F80">
            <v>14252</v>
          </cell>
          <cell r="G80">
            <v>127322</v>
          </cell>
          <cell r="H80">
            <v>47730</v>
          </cell>
          <cell r="I80">
            <v>79592</v>
          </cell>
        </row>
        <row r="81">
          <cell r="A81">
            <v>1018084529</v>
          </cell>
          <cell r="B81" t="str">
            <v>CASTILLO</v>
          </cell>
          <cell r="C81" t="str">
            <v>Guillermo</v>
          </cell>
          <cell r="D81" t="str">
            <v>Brasil - San Pablo</v>
          </cell>
          <cell r="E81">
            <v>92942</v>
          </cell>
          <cell r="F81">
            <v>7875</v>
          </cell>
          <cell r="G81">
            <v>85067</v>
          </cell>
          <cell r="H81">
            <v>0</v>
          </cell>
          <cell r="I81">
            <v>85067</v>
          </cell>
        </row>
        <row r="82">
          <cell r="A82">
            <v>1020207781</v>
          </cell>
          <cell r="B82" t="str">
            <v>PETERSEN</v>
          </cell>
          <cell r="C82" t="str">
            <v>Lucas</v>
          </cell>
          <cell r="D82" t="str">
            <v>Brasil - Porto Alegre</v>
          </cell>
          <cell r="E82">
            <v>89065</v>
          </cell>
          <cell r="F82">
            <v>8710</v>
          </cell>
          <cell r="G82">
            <v>80355</v>
          </cell>
          <cell r="H82">
            <v>0</v>
          </cell>
          <cell r="I82">
            <v>80355</v>
          </cell>
        </row>
        <row r="83">
          <cell r="A83">
            <v>1010636377</v>
          </cell>
          <cell r="B83" t="str">
            <v>LARPIN</v>
          </cell>
          <cell r="C83" t="str">
            <v>José</v>
          </cell>
          <cell r="D83" t="str">
            <v>Brasil - Porto Alegre</v>
          </cell>
          <cell r="E83">
            <v>191638</v>
          </cell>
          <cell r="F83">
            <v>23419</v>
          </cell>
          <cell r="G83">
            <v>168219</v>
          </cell>
          <cell r="H83">
            <v>0</v>
          </cell>
          <cell r="I83">
            <v>168219</v>
          </cell>
        </row>
        <row r="84">
          <cell r="A84">
            <v>1012395306</v>
          </cell>
          <cell r="B84" t="str">
            <v>MADOERY</v>
          </cell>
          <cell r="C84" t="str">
            <v>Ruben</v>
          </cell>
          <cell r="D84" t="str">
            <v>Brasil - Porto Alegre</v>
          </cell>
          <cell r="E84">
            <v>179642</v>
          </cell>
          <cell r="F84">
            <v>17413</v>
          </cell>
          <cell r="G84">
            <v>162229</v>
          </cell>
          <cell r="H84">
            <v>0</v>
          </cell>
          <cell r="I84">
            <v>162229</v>
          </cell>
        </row>
        <row r="85">
          <cell r="A85">
            <v>1012780048</v>
          </cell>
          <cell r="B85" t="str">
            <v>ANGIOLINI</v>
          </cell>
          <cell r="C85" t="str">
            <v>Fernando</v>
          </cell>
          <cell r="D85" t="str">
            <v>Brasil - Porto Alegre</v>
          </cell>
          <cell r="E85">
            <v>145876</v>
          </cell>
          <cell r="F85">
            <v>13070</v>
          </cell>
          <cell r="G85">
            <v>132806</v>
          </cell>
          <cell r="H85">
            <v>0</v>
          </cell>
          <cell r="I85">
            <v>132806</v>
          </cell>
        </row>
        <row r="86">
          <cell r="A86">
            <v>1014471318</v>
          </cell>
          <cell r="B86" t="str">
            <v>MAFFONI</v>
          </cell>
          <cell r="C86" t="str">
            <v>Antonio</v>
          </cell>
          <cell r="D86" t="str">
            <v>Venezuela - Caracas</v>
          </cell>
          <cell r="E86">
            <v>114281</v>
          </cell>
          <cell r="F86">
            <v>11788</v>
          </cell>
          <cell r="G86">
            <v>102493</v>
          </cell>
          <cell r="H86">
            <v>47051</v>
          </cell>
          <cell r="I86">
            <v>55442</v>
          </cell>
        </row>
        <row r="87">
          <cell r="A87">
            <v>1013789218</v>
          </cell>
          <cell r="B87" t="str">
            <v>ARIAS</v>
          </cell>
          <cell r="C87" t="str">
            <v>Carlos</v>
          </cell>
          <cell r="D87" t="str">
            <v>Ecuador - Quito</v>
          </cell>
          <cell r="E87">
            <v>130479</v>
          </cell>
          <cell r="F87">
            <v>13310</v>
          </cell>
          <cell r="G87">
            <v>117169</v>
          </cell>
          <cell r="H87">
            <v>0</v>
          </cell>
          <cell r="I87">
            <v>117169</v>
          </cell>
        </row>
        <row r="88">
          <cell r="A88">
            <v>1016837842</v>
          </cell>
          <cell r="B88" t="str">
            <v>SUBBOTIN</v>
          </cell>
          <cell r="C88" t="str">
            <v>Juan</v>
          </cell>
          <cell r="D88" t="str">
            <v>Bolivia - Sta. Cruz de la Sierra</v>
          </cell>
          <cell r="E88">
            <v>38801</v>
          </cell>
          <cell r="F88">
            <v>0</v>
          </cell>
          <cell r="G88">
            <v>38801</v>
          </cell>
          <cell r="H88">
            <v>0</v>
          </cell>
          <cell r="I88">
            <v>38801</v>
          </cell>
        </row>
        <row r="89">
          <cell r="A89">
            <v>1016509195</v>
          </cell>
          <cell r="B89" t="str">
            <v>CIFUENTES</v>
          </cell>
          <cell r="C89" t="str">
            <v>Gabriel</v>
          </cell>
          <cell r="D89" t="str">
            <v>Venezuela - Caracas</v>
          </cell>
          <cell r="E89">
            <v>143982</v>
          </cell>
          <cell r="F89">
            <v>20342</v>
          </cell>
          <cell r="G89">
            <v>123640</v>
          </cell>
          <cell r="H89">
            <v>46222</v>
          </cell>
          <cell r="I89">
            <v>77418</v>
          </cell>
        </row>
        <row r="90">
          <cell r="A90">
            <v>1014349559</v>
          </cell>
          <cell r="B90" t="str">
            <v>GIAMPAOLI</v>
          </cell>
          <cell r="C90" t="str">
            <v>Hugo</v>
          </cell>
          <cell r="D90" t="str">
            <v>Ecuador - Quito</v>
          </cell>
          <cell r="E90">
            <v>310277</v>
          </cell>
          <cell r="F90">
            <v>53502</v>
          </cell>
          <cell r="G90">
            <v>256775</v>
          </cell>
          <cell r="H90">
            <v>49934</v>
          </cell>
          <cell r="I90">
            <v>206841</v>
          </cell>
        </row>
        <row r="91">
          <cell r="A91">
            <v>1008429015</v>
          </cell>
          <cell r="B91" t="str">
            <v>SILVESTRE</v>
          </cell>
          <cell r="C91" t="str">
            <v>Luis</v>
          </cell>
          <cell r="D91" t="str">
            <v>Ecuador - Quito</v>
          </cell>
          <cell r="E91">
            <v>140846</v>
          </cell>
          <cell r="F91">
            <v>13065</v>
          </cell>
          <cell r="G91">
            <v>127781</v>
          </cell>
          <cell r="H91">
            <v>0</v>
          </cell>
          <cell r="I91">
            <v>127781</v>
          </cell>
        </row>
        <row r="92">
          <cell r="A92">
            <v>1013810557</v>
          </cell>
          <cell r="B92" t="str">
            <v>KRAEMER</v>
          </cell>
          <cell r="C92" t="str">
            <v>Pablo</v>
          </cell>
          <cell r="D92" t="str">
            <v>Francia - París</v>
          </cell>
          <cell r="E92">
            <v>110758</v>
          </cell>
          <cell r="F92">
            <v>15599</v>
          </cell>
          <cell r="G92">
            <v>95159</v>
          </cell>
          <cell r="H92">
            <v>0</v>
          </cell>
          <cell r="I92">
            <v>95159</v>
          </cell>
        </row>
        <row r="93">
          <cell r="A93">
            <v>1008429709</v>
          </cell>
          <cell r="B93" t="str">
            <v>FAVORETTI</v>
          </cell>
          <cell r="C93" t="str">
            <v>Daniel Hugo</v>
          </cell>
          <cell r="D93" t="str">
            <v>Ecuador - Quito</v>
          </cell>
          <cell r="E93">
            <v>318346</v>
          </cell>
          <cell r="F93">
            <v>52372</v>
          </cell>
          <cell r="G93">
            <v>265974</v>
          </cell>
          <cell r="H93">
            <v>0</v>
          </cell>
          <cell r="I93">
            <v>265974</v>
          </cell>
        </row>
        <row r="94">
          <cell r="A94">
            <v>1007889569</v>
          </cell>
          <cell r="B94" t="str">
            <v>CHELAR</v>
          </cell>
          <cell r="C94" t="str">
            <v>Miguel</v>
          </cell>
          <cell r="D94" t="str">
            <v>Ecuador - Quito</v>
          </cell>
          <cell r="E94">
            <v>233754</v>
          </cell>
          <cell r="F94">
            <v>33629</v>
          </cell>
          <cell r="G94">
            <v>200125</v>
          </cell>
          <cell r="H94">
            <v>0</v>
          </cell>
          <cell r="I94">
            <v>200125</v>
          </cell>
        </row>
        <row r="95">
          <cell r="A95">
            <v>1008390299</v>
          </cell>
          <cell r="B95" t="str">
            <v>SOSA</v>
          </cell>
          <cell r="C95" t="str">
            <v>Héctor</v>
          </cell>
          <cell r="D95" t="str">
            <v>Ecuador - Quito</v>
          </cell>
          <cell r="E95">
            <v>173868</v>
          </cell>
          <cell r="F95">
            <v>22061</v>
          </cell>
          <cell r="G95">
            <v>151807</v>
          </cell>
          <cell r="H95">
            <v>0</v>
          </cell>
          <cell r="I95">
            <v>151807</v>
          </cell>
        </row>
        <row r="96">
          <cell r="A96">
            <v>1012676951</v>
          </cell>
          <cell r="B96" t="str">
            <v>VILLALBA</v>
          </cell>
          <cell r="C96" t="str">
            <v>Enrique  Gaspar</v>
          </cell>
          <cell r="D96" t="str">
            <v>Ecuador - Quito</v>
          </cell>
          <cell r="E96">
            <v>158854</v>
          </cell>
          <cell r="F96">
            <v>19384</v>
          </cell>
          <cell r="G96">
            <v>139470</v>
          </cell>
          <cell r="H96">
            <v>46222</v>
          </cell>
          <cell r="I96">
            <v>93248</v>
          </cell>
        </row>
        <row r="97">
          <cell r="A97">
            <v>1012942976</v>
          </cell>
          <cell r="B97" t="str">
            <v>GOMEZ</v>
          </cell>
          <cell r="C97" t="str">
            <v>Marcelo Gerardo</v>
          </cell>
          <cell r="D97" t="str">
            <v>Venezuela - Caracas</v>
          </cell>
          <cell r="E97">
            <v>252068</v>
          </cell>
          <cell r="F97">
            <v>39041</v>
          </cell>
          <cell r="G97">
            <v>213027</v>
          </cell>
          <cell r="H97">
            <v>51927</v>
          </cell>
          <cell r="I97">
            <v>161100</v>
          </cell>
        </row>
        <row r="98">
          <cell r="A98">
            <v>1022510672</v>
          </cell>
          <cell r="B98" t="str">
            <v>BUSTOS CAMPORA</v>
          </cell>
          <cell r="C98" t="str">
            <v>Yanina</v>
          </cell>
          <cell r="D98" t="str">
            <v>Ecuador - Quito</v>
          </cell>
          <cell r="E98">
            <v>83869</v>
          </cell>
          <cell r="F98">
            <v>4779</v>
          </cell>
          <cell r="G98">
            <v>79090</v>
          </cell>
          <cell r="H98">
            <v>40678</v>
          </cell>
          <cell r="I98">
            <v>38412</v>
          </cell>
        </row>
        <row r="99">
          <cell r="A99">
            <v>1021612453</v>
          </cell>
          <cell r="B99" t="str">
            <v>MENDIZABAL</v>
          </cell>
          <cell r="C99" t="str">
            <v>Andrés</v>
          </cell>
          <cell r="D99" t="str">
            <v>Ecuador - Quito</v>
          </cell>
          <cell r="E99">
            <v>73461</v>
          </cell>
          <cell r="F99">
            <v>8829</v>
          </cell>
          <cell r="G99">
            <v>64632</v>
          </cell>
          <cell r="H99">
            <v>47730</v>
          </cell>
          <cell r="I99">
            <v>16902</v>
          </cell>
        </row>
        <row r="100">
          <cell r="A100">
            <v>1024069415</v>
          </cell>
          <cell r="B100" t="str">
            <v>ARNAUDE</v>
          </cell>
          <cell r="C100" t="str">
            <v>Pablo</v>
          </cell>
          <cell r="D100" t="str">
            <v>Cayman Islands</v>
          </cell>
          <cell r="E100">
            <v>100302</v>
          </cell>
          <cell r="F100">
            <v>5287</v>
          </cell>
          <cell r="G100">
            <v>95015</v>
          </cell>
          <cell r="H100">
            <v>0</v>
          </cell>
          <cell r="I100">
            <v>95015</v>
          </cell>
        </row>
        <row r="101">
          <cell r="A101">
            <v>1021368232</v>
          </cell>
          <cell r="B101" t="str">
            <v>RECIO</v>
          </cell>
          <cell r="C101" t="str">
            <v>Mauricio Nestor</v>
          </cell>
          <cell r="D101" t="str">
            <v>Ecuador - Quito</v>
          </cell>
          <cell r="E101">
            <v>84559</v>
          </cell>
          <cell r="F101">
            <v>3193</v>
          </cell>
          <cell r="G101">
            <v>81366</v>
          </cell>
          <cell r="H101">
            <v>40732</v>
          </cell>
          <cell r="I101">
            <v>40634</v>
          </cell>
        </row>
        <row r="102">
          <cell r="A102">
            <v>1012219406</v>
          </cell>
          <cell r="B102" t="str">
            <v>CASALIS</v>
          </cell>
          <cell r="C102" t="str">
            <v>Daniel Jorge</v>
          </cell>
          <cell r="D102" t="str">
            <v>Ecuador - Quito</v>
          </cell>
          <cell r="E102">
            <v>123547</v>
          </cell>
          <cell r="F102">
            <v>15007</v>
          </cell>
          <cell r="G102">
            <v>108540</v>
          </cell>
          <cell r="H102">
            <v>47730</v>
          </cell>
          <cell r="I102">
            <v>60810</v>
          </cell>
        </row>
        <row r="103">
          <cell r="A103">
            <v>1020049433</v>
          </cell>
          <cell r="B103" t="str">
            <v>DUBE</v>
          </cell>
          <cell r="C103" t="str">
            <v>Darío Edgardo</v>
          </cell>
          <cell r="D103" t="str">
            <v>Venezuela - El Tigre</v>
          </cell>
          <cell r="E103">
            <v>79239</v>
          </cell>
          <cell r="F103">
            <v>7543</v>
          </cell>
          <cell r="G103">
            <v>71696</v>
          </cell>
          <cell r="H103">
            <v>42419</v>
          </cell>
          <cell r="I103">
            <v>29277</v>
          </cell>
        </row>
        <row r="104">
          <cell r="A104">
            <v>19</v>
          </cell>
          <cell r="B104">
            <v>0</v>
          </cell>
          <cell r="C104">
            <v>0</v>
          </cell>
          <cell r="D104">
            <v>0</v>
          </cell>
          <cell r="E104" t="e">
            <v>#N/A</v>
          </cell>
          <cell r="F104">
            <v>0</v>
          </cell>
          <cell r="G104" t="e">
            <v>#N/A</v>
          </cell>
          <cell r="H104">
            <v>0</v>
          </cell>
          <cell r="I104" t="e">
            <v>#N/A</v>
          </cell>
        </row>
        <row r="105">
          <cell r="A105">
            <v>20</v>
          </cell>
          <cell r="B105">
            <v>0</v>
          </cell>
          <cell r="C105">
            <v>0</v>
          </cell>
          <cell r="D105">
            <v>0</v>
          </cell>
          <cell r="E105" t="e">
            <v>#N/A</v>
          </cell>
          <cell r="F105">
            <v>0</v>
          </cell>
          <cell r="G105" t="e">
            <v>#N/A</v>
          </cell>
          <cell r="H105">
            <v>0</v>
          </cell>
          <cell r="I105" t="e">
            <v>#N/A</v>
          </cell>
        </row>
        <row r="106">
          <cell r="A106">
            <v>21</v>
          </cell>
          <cell r="B106">
            <v>0</v>
          </cell>
          <cell r="C106">
            <v>0</v>
          </cell>
          <cell r="D106">
            <v>0</v>
          </cell>
          <cell r="E106" t="e">
            <v>#N/A</v>
          </cell>
          <cell r="F106">
            <v>0</v>
          </cell>
          <cell r="G106" t="e">
            <v>#N/A</v>
          </cell>
          <cell r="H106">
            <v>0</v>
          </cell>
          <cell r="I106" t="e">
            <v>#N/A</v>
          </cell>
        </row>
      </sheetData>
      <sheetData sheetId="3"/>
    </sheetDataSet>
  </externalBook>
</externalLink>
</file>

<file path=xl/externalLinks/externalLink3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ja1"/>
      <sheetName val="Hoja3"/>
    </sheetNames>
    <sheetDataSet>
      <sheetData sheetId="0">
        <row r="55">
          <cell r="B55" t="str">
            <v>YPF S.A</v>
          </cell>
        </row>
        <row r="56">
          <cell r="B56" t="str">
            <v>Central International Corporation</v>
          </cell>
        </row>
        <row r="57">
          <cell r="B57" t="str">
            <v>El Medanito</v>
          </cell>
        </row>
        <row r="58">
          <cell r="B58" t="str">
            <v>Punta Barda</v>
          </cell>
        </row>
        <row r="59">
          <cell r="B59" t="str">
            <v>Señal Picada</v>
          </cell>
        </row>
        <row r="60">
          <cell r="B60" t="str">
            <v>Volcán Auca Mahiuida</v>
          </cell>
        </row>
        <row r="61">
          <cell r="B61" t="str">
            <v>Señal Cerro Bayo</v>
          </cell>
        </row>
        <row r="62">
          <cell r="B62" t="str">
            <v>Cerro Hamaca Oeste</v>
          </cell>
        </row>
        <row r="63">
          <cell r="B63" t="str">
            <v>Bajo del Piche</v>
          </cell>
        </row>
        <row r="64">
          <cell r="B64" t="str">
            <v>Barranca los Loros</v>
          </cell>
        </row>
        <row r="65">
          <cell r="B65" t="str">
            <v>Catriel Oeste</v>
          </cell>
        </row>
      </sheetData>
      <sheetData sheetId="1"/>
    </sheetDataSet>
  </externalBook>
</externalLink>
</file>

<file path=xl/externalLinks/externalLink3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ODELO"/>
      <sheetName val="Diagrama de trabajo"/>
      <sheetName val="MO - Rotativo 12hs x turno (A)"/>
      <sheetName val="MO - Diurno 12hs (B)"/>
      <sheetName val="BD- BASICOS"/>
    </sheetNames>
    <sheetDataSet>
      <sheetData sheetId="0">
        <row r="7">
          <cell r="D7" t="str">
            <v>Etapa N° 1</v>
          </cell>
        </row>
      </sheetData>
      <sheetData sheetId="1"/>
      <sheetData sheetId="2" refreshError="1"/>
      <sheetData sheetId="3" refreshError="1"/>
      <sheetData sheetId="4" refreshError="1"/>
    </sheetDataSet>
  </externalBook>
</externalLink>
</file>

<file path=xl/externalLinks/externalLink3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METROS"/>
      <sheetName val="ESPESOR"/>
      <sheetName val="Hoja2"/>
      <sheetName val="Hoja3"/>
    </sheetNames>
    <sheetDataSet>
      <sheetData sheetId="0" refreshError="1"/>
      <sheetData sheetId="1" refreshError="1">
        <row r="13">
          <cell r="C13">
            <v>10</v>
          </cell>
        </row>
        <row r="14">
          <cell r="C14">
            <v>8.9</v>
          </cell>
        </row>
        <row r="15">
          <cell r="C15">
            <v>0.5</v>
          </cell>
        </row>
        <row r="16">
          <cell r="C16">
            <v>1</v>
          </cell>
        </row>
        <row r="21">
          <cell r="B21">
            <v>9.8999810903814716</v>
          </cell>
        </row>
      </sheetData>
      <sheetData sheetId="2" refreshError="1"/>
      <sheetData sheetId="3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rafico SCADA"/>
      <sheetName val="S-102"/>
      <sheetName val="SCADA"/>
      <sheetName val="Correcciones"/>
      <sheetName val="Novedades"/>
      <sheetName val="Curvas"/>
      <sheetName val="MiniDB"/>
      <sheetName val="DB_declinacion"/>
      <sheetName val="Impres"/>
    </sheetNames>
    <sheetDataSet>
      <sheetData sheetId="0" refreshError="1"/>
      <sheetData sheetId="1" refreshError="1"/>
      <sheetData sheetId="2"/>
      <sheetData sheetId="3"/>
      <sheetData sheetId="4"/>
      <sheetData sheetId="5"/>
      <sheetData sheetId="6">
        <row r="1">
          <cell r="D1" t="str">
            <v>R-15</v>
          </cell>
        </row>
        <row r="2">
          <cell r="D2">
            <v>37765</v>
          </cell>
        </row>
        <row r="3">
          <cell r="D3">
            <v>1237</v>
          </cell>
        </row>
        <row r="4">
          <cell r="D4">
            <v>485888</v>
          </cell>
        </row>
        <row r="5">
          <cell r="D5" t="str">
            <v>128/64 2R</v>
          </cell>
        </row>
        <row r="6">
          <cell r="D6" t="str">
            <v>Standard</v>
          </cell>
        </row>
        <row r="7">
          <cell r="D7">
            <v>37753</v>
          </cell>
        </row>
        <row r="8">
          <cell r="D8">
            <v>1244</v>
          </cell>
        </row>
        <row r="9">
          <cell r="D9">
            <v>522625</v>
          </cell>
        </row>
        <row r="10">
          <cell r="D10">
            <v>37638</v>
          </cell>
        </row>
        <row r="11">
          <cell r="D11">
            <v>1341</v>
          </cell>
        </row>
        <row r="12">
          <cell r="D12">
            <v>504162</v>
          </cell>
        </row>
        <row r="13">
          <cell r="D13">
            <v>1230</v>
          </cell>
        </row>
        <row r="14">
          <cell r="D14">
            <v>1237</v>
          </cell>
        </row>
        <row r="15">
          <cell r="D15">
            <v>1330</v>
          </cell>
        </row>
        <row r="16">
          <cell r="D16">
            <v>1119</v>
          </cell>
        </row>
        <row r="17">
          <cell r="D17">
            <v>1130</v>
          </cell>
        </row>
        <row r="18">
          <cell r="D18">
            <v>1115.2</v>
          </cell>
        </row>
        <row r="19">
          <cell r="D19">
            <v>0.6</v>
          </cell>
        </row>
        <row r="20">
          <cell r="D20">
            <v>0.43</v>
          </cell>
        </row>
        <row r="22">
          <cell r="D22">
            <v>25.911000000000001</v>
          </cell>
        </row>
        <row r="24">
          <cell r="D24">
            <v>27.558</v>
          </cell>
        </row>
        <row r="25">
          <cell r="D25">
            <v>2.6259999999999999</v>
          </cell>
        </row>
        <row r="27">
          <cell r="D27">
            <v>3.3319999999999999</v>
          </cell>
        </row>
        <row r="28">
          <cell r="D28">
            <v>59</v>
          </cell>
        </row>
        <row r="29">
          <cell r="D29">
            <v>60</v>
          </cell>
        </row>
        <row r="30">
          <cell r="D30">
            <v>60</v>
          </cell>
        </row>
        <row r="31">
          <cell r="D31">
            <v>33.799999999999997</v>
          </cell>
        </row>
        <row r="32">
          <cell r="D32">
            <v>32.799999999999997</v>
          </cell>
        </row>
        <row r="33">
          <cell r="D33">
            <v>25.14</v>
          </cell>
        </row>
        <row r="34">
          <cell r="D34" t="str">
            <v xml:space="preserve">Control Std. realizado con la surgencia de las dos ramas, para ello se cerro el R1001. </v>
          </cell>
        </row>
        <row r="35">
          <cell r="D35">
            <v>4315.7700000000004</v>
          </cell>
        </row>
        <row r="36">
          <cell r="D36">
            <v>3.8260000000000001</v>
          </cell>
        </row>
        <row r="37">
          <cell r="D37" t="str">
            <v>Control por 12 horas, se tomó cloruros de Bdp. En producción estable toda la semana con variaciones el dia 28 de mayo y  02 de junio por la compresora Chango Norte</v>
          </cell>
        </row>
        <row r="38">
          <cell r="D38">
            <v>1407.81</v>
          </cell>
        </row>
        <row r="39">
          <cell r="D39">
            <v>-0.54663074</v>
          </cell>
        </row>
        <row r="40">
          <cell r="D40">
            <v>382.56658055999998</v>
          </cell>
        </row>
        <row r="41">
          <cell r="D41">
            <v>1004566.3479349</v>
          </cell>
        </row>
        <row r="42">
          <cell r="D42">
            <v>-155475.79529256001</v>
          </cell>
        </row>
        <row r="44">
          <cell r="D44">
            <v>1254</v>
          </cell>
        </row>
        <row r="45">
          <cell r="D45">
            <v>1245</v>
          </cell>
        </row>
        <row r="46">
          <cell r="D46">
            <v>1249.4613037109375</v>
          </cell>
        </row>
        <row r="47">
          <cell r="D47">
            <v>1252</v>
          </cell>
        </row>
        <row r="48">
          <cell r="D48">
            <v>1254.9107360839844</v>
          </cell>
        </row>
        <row r="49">
          <cell r="D49">
            <v>1268</v>
          </cell>
        </row>
        <row r="50">
          <cell r="D50">
            <v>5.75</v>
          </cell>
        </row>
        <row r="51">
          <cell r="D51">
            <v>0</v>
          </cell>
        </row>
        <row r="52">
          <cell r="D52">
            <v>1204</v>
          </cell>
        </row>
        <row r="53">
          <cell r="D53">
            <v>1254</v>
          </cell>
        </row>
        <row r="54">
          <cell r="D54">
            <v>1304</v>
          </cell>
        </row>
        <row r="55">
          <cell r="D55">
            <v>1354</v>
          </cell>
        </row>
        <row r="56">
          <cell r="D56">
            <v>1404</v>
          </cell>
        </row>
        <row r="57">
          <cell r="D57">
            <v>0</v>
          </cell>
        </row>
        <row r="58">
          <cell r="D58">
            <v>0</v>
          </cell>
        </row>
        <row r="59">
          <cell r="D59">
            <v>113</v>
          </cell>
        </row>
        <row r="60">
          <cell r="D60">
            <v>55</v>
          </cell>
        </row>
        <row r="61">
          <cell r="D61">
            <v>0</v>
          </cell>
        </row>
        <row r="62">
          <cell r="D62">
            <v>0</v>
          </cell>
        </row>
        <row r="63">
          <cell r="D63">
            <v>0</v>
          </cell>
        </row>
        <row r="64">
          <cell r="D64">
            <v>0</v>
          </cell>
        </row>
        <row r="65">
          <cell r="D65">
            <v>0.67261904761904767</v>
          </cell>
        </row>
        <row r="66">
          <cell r="D66">
            <v>0.32738095238095238</v>
          </cell>
        </row>
        <row r="67">
          <cell r="D67">
            <v>0</v>
          </cell>
        </row>
        <row r="68">
          <cell r="D68">
            <v>0</v>
          </cell>
        </row>
        <row r="69">
          <cell r="D69" t="str">
            <v>0 % de la semana entre 0 - 1204 psi</v>
          </cell>
        </row>
        <row r="70">
          <cell r="D70" t="str">
            <v>67.26 % de la semana entre 1205 - 1254 psi</v>
          </cell>
        </row>
        <row r="71">
          <cell r="D71" t="str">
            <v>32.74 % de la semana entre 1255 - 1304 psi</v>
          </cell>
        </row>
        <row r="72">
          <cell r="D72" t="str">
            <v>0 % de la semana entre 1305 - 1354 psi</v>
          </cell>
        </row>
        <row r="73">
          <cell r="D73" t="str">
            <v>0 % de la semana entre 1355 - 1404 psi</v>
          </cell>
        </row>
      </sheetData>
      <sheetData sheetId="7"/>
      <sheetData sheetId="8"/>
    </sheetDataSet>
  </externalBook>
</externalLink>
</file>

<file path=xl/externalLinks/externalLink4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riterios casos criticos"/>
      <sheetName val="Gráfico1"/>
      <sheetName val="Gráfico2"/>
      <sheetName val="grafico"/>
      <sheetName val="RESUMEN GENERAL"/>
      <sheetName val="PRES-"/>
      <sheetName val="Base General"/>
      <sheetName val="RESUMEN por planta"/>
      <sheetName val="Resumen por Gcia.Div y cat"/>
      <sheetName val="TD SUELDOS ANUALES"/>
      <sheetName val="td ing. y tecno."/>
      <sheetName val="td EYC"/>
      <sheetName val="td FERTILIZANTES"/>
      <sheetName val="td GETRAN"/>
      <sheetName val="td sum y trading"/>
      <sheetName val="td refino y op."/>
      <sheetName val="td (pyl)"/>
      <sheetName val="td pnp"/>
      <sheetName val="td general"/>
      <sheetName val="Gráfico % MP"/>
      <sheetName val="ESTRUCTURAS actua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4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alacion"/>
      <sheetName val="DataCombos"/>
      <sheetName val="DataCombos2"/>
      <sheetName val="Validacion"/>
      <sheetName val="MappedFields"/>
    </sheetNames>
    <sheetDataSet>
      <sheetData sheetId="0" refreshError="1"/>
      <sheetData sheetId="1" refreshError="1"/>
      <sheetData sheetId="2">
        <row r="6">
          <cell r="B6" t="str">
            <v>N / A</v>
          </cell>
        </row>
        <row r="7">
          <cell r="B7" t="str">
            <v>—</v>
          </cell>
        </row>
        <row r="8">
          <cell r="B8" t="str">
            <v>DRS</v>
          </cell>
        </row>
        <row r="9">
          <cell r="B9" t="str">
            <v>DRSBARHVH6</v>
          </cell>
        </row>
        <row r="10">
          <cell r="B10" t="str">
            <v>DRSBCHVH6</v>
          </cell>
        </row>
        <row r="11">
          <cell r="B11" t="str">
            <v>DRSHV</v>
          </cell>
        </row>
        <row r="12">
          <cell r="B12" t="str">
            <v>DRST</v>
          </cell>
        </row>
        <row r="13">
          <cell r="B13" t="str">
            <v>ESP</v>
          </cell>
        </row>
        <row r="14">
          <cell r="B14" t="str">
            <v>FP</v>
          </cell>
        </row>
        <row r="15">
          <cell r="B15" t="str">
            <v>FPA</v>
          </cell>
        </row>
        <row r="16">
          <cell r="B16" t="str">
            <v>FPAINT</v>
          </cell>
        </row>
        <row r="17">
          <cell r="B17" t="str">
            <v>FPAINTJ</v>
          </cell>
        </row>
        <row r="18">
          <cell r="B18" t="str">
            <v>FPARCINT</v>
          </cell>
        </row>
        <row r="19">
          <cell r="B19" t="str">
            <v>FPARCINTH6</v>
          </cell>
        </row>
        <row r="20">
          <cell r="B20" t="str">
            <v>FPDSARCINT</v>
          </cell>
        </row>
        <row r="21">
          <cell r="B21" t="str">
            <v>FPDSARCINTH6</v>
          </cell>
        </row>
        <row r="22">
          <cell r="B22" t="str">
            <v>FPDSINT</v>
          </cell>
        </row>
        <row r="23">
          <cell r="B23" t="str">
            <v>FPHVINT</v>
          </cell>
        </row>
        <row r="24">
          <cell r="B24" t="str">
            <v>FPINT</v>
          </cell>
        </row>
        <row r="25">
          <cell r="B25" t="str">
            <v>FPINTAR</v>
          </cell>
        </row>
        <row r="26">
          <cell r="B26" t="str">
            <v>FPINTH6</v>
          </cell>
        </row>
        <row r="27">
          <cell r="B27" t="str">
            <v>FPINTJ</v>
          </cell>
        </row>
        <row r="28">
          <cell r="B28" t="str">
            <v>FPINTX</v>
          </cell>
        </row>
        <row r="29">
          <cell r="B29" t="str">
            <v>FPXARCINT</v>
          </cell>
        </row>
        <row r="30">
          <cell r="B30" t="str">
            <v>FPXARINT</v>
          </cell>
        </row>
        <row r="31">
          <cell r="B31" t="str">
            <v>FPXINT</v>
          </cell>
        </row>
        <row r="32">
          <cell r="B32" t="str">
            <v>FPXINTJ</v>
          </cell>
        </row>
        <row r="33">
          <cell r="B33" t="str">
            <v>FRS</v>
          </cell>
        </row>
        <row r="34">
          <cell r="B34" t="str">
            <v>FRS3</v>
          </cell>
        </row>
        <row r="35">
          <cell r="B35" t="str">
            <v>FRS3AR</v>
          </cell>
        </row>
        <row r="36">
          <cell r="B36" t="str">
            <v>FRS3X</v>
          </cell>
        </row>
        <row r="37">
          <cell r="B37" t="str">
            <v>FRSBC</v>
          </cell>
        </row>
        <row r="38">
          <cell r="B38" t="str">
            <v>FRSBCH6</v>
          </cell>
        </row>
        <row r="39">
          <cell r="B39" t="str">
            <v>FRSC</v>
          </cell>
        </row>
        <row r="40">
          <cell r="B40" t="str">
            <v>FRSDAR</v>
          </cell>
        </row>
        <row r="41">
          <cell r="B41" t="str">
            <v>FRSHV</v>
          </cell>
        </row>
        <row r="42">
          <cell r="B42" t="str">
            <v>FRSINT</v>
          </cell>
        </row>
        <row r="43">
          <cell r="B43" t="str">
            <v>FRST</v>
          </cell>
        </row>
        <row r="44">
          <cell r="B44" t="str">
            <v>FRST3AR</v>
          </cell>
        </row>
        <row r="45">
          <cell r="B45" t="str">
            <v>FRSX</v>
          </cell>
        </row>
        <row r="46">
          <cell r="B46" t="str">
            <v>FRSX3</v>
          </cell>
        </row>
        <row r="47">
          <cell r="B47" t="str">
            <v>FRSXAR</v>
          </cell>
        </row>
        <row r="48">
          <cell r="B48" t="str">
            <v>FRSXARH6</v>
          </cell>
        </row>
        <row r="49">
          <cell r="B49" t="str">
            <v>FRSXARL</v>
          </cell>
        </row>
        <row r="50">
          <cell r="B50" t="str">
            <v>FRSXDARWCHS</v>
          </cell>
        </row>
        <row r="51">
          <cell r="B51" t="str">
            <v>FRSXH6</v>
          </cell>
        </row>
        <row r="52">
          <cell r="B52" t="str">
            <v>FRSXINT</v>
          </cell>
        </row>
        <row r="53">
          <cell r="B53" t="str">
            <v>FRSXINTJ</v>
          </cell>
        </row>
        <row r="54">
          <cell r="B54" t="str">
            <v>FRSXJ</v>
          </cell>
        </row>
        <row r="55">
          <cell r="B55" t="str">
            <v>FRSXJINT</v>
          </cell>
        </row>
        <row r="56">
          <cell r="B56" t="str">
            <v>FRSXT</v>
          </cell>
        </row>
        <row r="57">
          <cell r="B57" t="str">
            <v>FRSXT3</v>
          </cell>
        </row>
        <row r="58">
          <cell r="B58" t="str">
            <v>FRSXTAR</v>
          </cell>
        </row>
        <row r="59">
          <cell r="B59" t="str">
            <v>FRSXTARC</v>
          </cell>
        </row>
        <row r="60">
          <cell r="B60" t="str">
            <v>FRSXTC</v>
          </cell>
        </row>
        <row r="61">
          <cell r="B61" t="str">
            <v>FRSXTCH6</v>
          </cell>
        </row>
        <row r="62">
          <cell r="B62" t="str">
            <v>GP</v>
          </cell>
        </row>
        <row r="63">
          <cell r="B63" t="str">
            <v>GPARCINT</v>
          </cell>
        </row>
        <row r="64">
          <cell r="B64" t="str">
            <v>GPF</v>
          </cell>
        </row>
        <row r="65">
          <cell r="B65" t="str">
            <v>GPFINT</v>
          </cell>
        </row>
        <row r="66">
          <cell r="B66" t="str">
            <v>GPFINTJ</v>
          </cell>
        </row>
        <row r="67">
          <cell r="B67" t="str">
            <v>GPFS</v>
          </cell>
        </row>
        <row r="68">
          <cell r="B68" t="str">
            <v>GPFSINT</v>
          </cell>
        </row>
        <row r="69">
          <cell r="B69" t="str">
            <v>GPFSXINT</v>
          </cell>
        </row>
        <row r="70">
          <cell r="B70" t="str">
            <v>GPINT</v>
          </cell>
        </row>
        <row r="71">
          <cell r="B71" t="str">
            <v>GPINTAR</v>
          </cell>
        </row>
        <row r="72">
          <cell r="B72" t="str">
            <v>GPINTARC</v>
          </cell>
        </row>
        <row r="73">
          <cell r="B73" t="str">
            <v>GPINTC</v>
          </cell>
        </row>
        <row r="74">
          <cell r="B74" t="str">
            <v>GPXARCINT</v>
          </cell>
        </row>
        <row r="75">
          <cell r="B75" t="str">
            <v>GPXARINT</v>
          </cell>
        </row>
        <row r="76">
          <cell r="B76" t="str">
            <v>GPXCINT</v>
          </cell>
        </row>
        <row r="77">
          <cell r="B77" t="str">
            <v>GPXINT</v>
          </cell>
        </row>
        <row r="78">
          <cell r="B78" t="str">
            <v>GRS</v>
          </cell>
        </row>
        <row r="79">
          <cell r="B79" t="str">
            <v>GRS3</v>
          </cell>
        </row>
        <row r="80">
          <cell r="B80" t="str">
            <v>GRS3AR</v>
          </cell>
        </row>
        <row r="81">
          <cell r="B81" t="str">
            <v>GRSC</v>
          </cell>
        </row>
        <row r="82">
          <cell r="B82" t="str">
            <v>GRSFXAR</v>
          </cell>
        </row>
        <row r="83">
          <cell r="B83" t="str">
            <v>GRST</v>
          </cell>
        </row>
        <row r="84">
          <cell r="B84" t="str">
            <v>GRSTAR</v>
          </cell>
        </row>
        <row r="85">
          <cell r="B85" t="str">
            <v>GRSX</v>
          </cell>
        </row>
        <row r="86">
          <cell r="B86" t="str">
            <v>GRSX3</v>
          </cell>
        </row>
        <row r="87">
          <cell r="B87" t="str">
            <v>GRSXTAR</v>
          </cell>
        </row>
        <row r="88">
          <cell r="B88" t="str">
            <v>REDA</v>
          </cell>
        </row>
      </sheetData>
      <sheetData sheetId="3" refreshError="1"/>
      <sheetData sheetId="4" refreshError="1"/>
    </sheetDataSet>
  </externalBook>
</externalLink>
</file>

<file path=xl/externalLinks/externalLink4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ACTOR MATRIX"/>
      <sheetName val="MASTER TABLE"/>
      <sheetName val="COVER"/>
      <sheetName val="TOC"/>
      <sheetName val="DPUMPS-338 p.01"/>
      <sheetName val="DC800 p.02"/>
      <sheetName val="DC1000 &amp; DC1250 p.03"/>
      <sheetName val="DC2200 &amp; DC2500 p.04"/>
      <sheetName val="FPUMPS-400 (1 OF 2) p.05"/>
      <sheetName val="FPUMPS-400 (2 OF 2) p.06"/>
      <sheetName val="FS400 &amp; FS650 p.07"/>
      <sheetName val="FS950 &amp; FS1200 p.08"/>
      <sheetName val="FS1650 p.9"/>
      <sheetName val="FC450 &amp; FC650 p.10"/>
      <sheetName val="FC925 &amp; FC1200 p.11"/>
      <sheetName val="FC1600 &amp; FC1800 (resv.)  p.12"/>
      <sheetName val="FC2200 &amp; FC2700 p.13"/>
      <sheetName val="FC4300 &amp; FC6000 p.14"/>
      <sheetName val="FCNPSH p.15"/>
      <sheetName val="FPUMPS-400 AR p.16"/>
      <sheetName val="GPUMPS-513 (1 OF 2) p.17"/>
      <sheetName val="GPUMPS-513 (2 OF 2) p.18"/>
      <sheetName val="GS2300 p.19"/>
      <sheetName val="GC1150 &amp; GC1700 p.20"/>
      <sheetName val="GC2200 &amp; GC2900 p.21"/>
      <sheetName val="GC3000 &amp; GC3500 p.22"/>
      <sheetName val="GC4100 &amp; GC6100 p.23"/>
      <sheetName val="GC8200 &amp; GC10000 p.24"/>
      <sheetName val="GCNPSH p.25"/>
      <sheetName val="GPUMPS-513 AR p.26"/>
      <sheetName val="KPUMPS - 562 SERIES p.27"/>
      <sheetName val="KC12000 p.28"/>
      <sheetName val="KC16000 p.29"/>
      <sheetName val="KC20000 p.30"/>
      <sheetName val="KPUMPS-562 AR p.31 "/>
      <sheetName val="HPUMPS - 675 SERIES p.32"/>
      <sheetName val="HC7800-10000 p.33"/>
      <sheetName val="HC12500-16000 p34  "/>
      <sheetName val="HC19000 p.35"/>
      <sheetName val="HC27000-35000  p.36"/>
      <sheetName val="HPUMPS-675 AR p.37"/>
      <sheetName val="I-J PUMPS 875-1025 SERIES p.38"/>
      <sheetName val="WI600 p.39"/>
      <sheetName val="WI700 PUMP p.40"/>
      <sheetName val="WJ1000 p.41"/>
      <sheetName val="WJ1200 p.42"/>
      <sheetName val="Centurion Pump p.43"/>
      <sheetName val="400P6p.44"/>
      <sheetName val="400P8 p.45"/>
      <sheetName val="400P12 p.46"/>
      <sheetName val="400P16 p.47"/>
      <sheetName val="400P18 p.48"/>
      <sheetName val="400P30 p.49"/>
      <sheetName val="538p17 p50"/>
      <sheetName val="538p23 p.51"/>
      <sheetName val="538p37 p.52"/>
      <sheetName val="538p47 p.53"/>
      <sheetName val="538p62 p.54"/>
      <sheetName val="538p100 p.55"/>
      <sheetName val="375 MOTORS-338 SEALS p.56"/>
      <sheetName val="375 MOTORS p.57"/>
      <sheetName val="450 MOTORS-400 SEALS p.58"/>
      <sheetName val="FMH 450 MOTORS p.59"/>
      <sheetName val="562 MOTORS-513 SEALS p.60"/>
      <sheetName val="562 KMH-MOTORS p.61"/>
      <sheetName val="562 KMH-MOTORS p.62"/>
      <sheetName val="725 MOTORS-675 SEALS p.63"/>
      <sheetName val="725 MOTORS p.64"/>
      <sheetName val="MLE 1 OF 4 p.65"/>
      <sheetName val="MLE 2 OF 4 p.66"/>
      <sheetName val="MLE 3 OF 4 p.67"/>
      <sheetName val="MLE 4 OF 4 p.68"/>
      <sheetName val="CABLE 1 OF 2 p.60"/>
      <sheetName val="CABLE 2 OF 3 p.70"/>
      <sheetName val="CABLE 3 OF 3 p.71"/>
      <sheetName val="SWITCHBOARDS 1 OF 2 p.72"/>
      <sheetName val="SWITCHBOARDS 2 OF 2 p.73"/>
      <sheetName val="VSD 1 OF 3 p.74"/>
      <sheetName val="VSD 2 OF 3 p.75"/>
      <sheetName val="VSD 3 OF 3 p.76"/>
      <sheetName val="GCS1 p.77"/>
      <sheetName val="GCS2 p.78"/>
      <sheetName val="GCS3 p.79"/>
      <sheetName val="PumpMate p.80"/>
      <sheetName val="Sensor Centinel p.81"/>
      <sheetName val="Recirculation Pump p.82"/>
      <sheetName val="XFORMERS 1 OF 2 p.83"/>
      <sheetName val="XFORMERS 2 OF 2  p.84"/>
      <sheetName val="XFORMERS VSC p.85"/>
      <sheetName val="Transformer VSD Argentina p.86"/>
      <sheetName val="XFORMERS Arg. p.87"/>
      <sheetName val="SURFACE EQUIPMENT  p.88"/>
      <sheetName val="ACCESSORIES (1 OF 2) p.89"/>
      <sheetName val="ACCESSORIES (2 OF 2) p.90"/>
      <sheetName val="INSPECCION Y REPARACION p.91"/>
      <sheetName val="Glossary p.92"/>
      <sheetName val="Glossary2 p.93"/>
      <sheetName val="Glossary3 p.94"/>
    </sheetNames>
    <sheetDataSet>
      <sheetData sheetId="0" refreshError="1"/>
      <sheetData sheetId="1">
        <row r="547">
          <cell r="I547">
            <v>2814.1189999999997</v>
          </cell>
        </row>
        <row r="548">
          <cell r="I548">
            <v>3361.7374999999997</v>
          </cell>
        </row>
        <row r="549">
          <cell r="I549">
            <v>4130.4779999999992</v>
          </cell>
        </row>
        <row r="550">
          <cell r="I550">
            <v>4491.7619999999997</v>
          </cell>
        </row>
        <row r="551">
          <cell r="I551">
            <v>4762.7249999999995</v>
          </cell>
        </row>
        <row r="552">
          <cell r="I552">
            <v>5522.99</v>
          </cell>
        </row>
        <row r="553">
          <cell r="I553">
            <v>6274.4</v>
          </cell>
        </row>
        <row r="554">
          <cell r="I554">
            <v>7030.87</v>
          </cell>
        </row>
        <row r="555">
          <cell r="I555">
            <v>7697.5249999999996</v>
          </cell>
        </row>
        <row r="556">
          <cell r="I556">
            <v>10150.866</v>
          </cell>
        </row>
        <row r="557">
          <cell r="I557">
            <v>10488.747499999999</v>
          </cell>
        </row>
        <row r="558">
          <cell r="I558">
            <v>10864.832</v>
          </cell>
        </row>
        <row r="559">
          <cell r="I559">
            <v>10637.384999999998</v>
          </cell>
        </row>
        <row r="560">
          <cell r="I560">
            <v>11837.364</v>
          </cell>
        </row>
        <row r="561">
          <cell r="I561">
            <v>12057.98</v>
          </cell>
        </row>
        <row r="562">
          <cell r="I562">
            <v>12816.98</v>
          </cell>
        </row>
        <row r="563">
          <cell r="I563">
            <v>13479.84</v>
          </cell>
        </row>
        <row r="564">
          <cell r="I564">
            <v>14142.699999999999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</sheetDataSet>
  </externalBook>
</externalLink>
</file>

<file path=xl/externalLinks/externalLink4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WTPO0197"/>
      <sheetName val="PDBase"/>
    </sheetNames>
    <sheetDataSet>
      <sheetData sheetId="0" refreshError="1"/>
      <sheetData sheetId="1" refreshError="1"/>
    </sheetDataSet>
  </externalBook>
</externalLink>
</file>

<file path=xl/externalLinks/externalLink4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ratula"/>
      <sheetName val="Costo Venta"/>
      <sheetName val="Resumen"/>
      <sheetName val="MOD"/>
      <sheetName val="MOI"/>
      <sheetName val="Materiales"/>
      <sheetName val="Herramientas"/>
      <sheetName val="Consumibles"/>
      <sheetName val="Equipos"/>
      <sheetName val="Subc"/>
      <sheetName val="Gastos"/>
      <sheetName val="Valores FASPyGP"/>
      <sheetName val="CSoc"/>
      <sheetName val="In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externalLinks/externalLink4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non Taller "/>
      <sheetName val="N de Crédito"/>
      <sheetName val="N de Crédito-Niveles"/>
      <sheetName val="Cargo Mensual"/>
      <sheetName val="PH 0573"/>
      <sheetName val="Cotizacion PH 1411"/>
      <sheetName val="PH 1411"/>
      <sheetName val="Diferencia "/>
      <sheetName val="Sop Dif "/>
      <sheetName val="Resumen"/>
    </sheetNames>
    <sheetDataSet>
      <sheetData sheetId="0" refreshError="1">
        <row r="15">
          <cell r="I15">
            <v>0.4</v>
          </cell>
          <cell r="J15" t="str">
            <v>182-92-48-00009</v>
          </cell>
        </row>
        <row r="16">
          <cell r="I16">
            <v>0.6</v>
          </cell>
          <cell r="J16" t="str">
            <v>182-92-48-00010</v>
          </cell>
        </row>
        <row r="17">
          <cell r="I17">
            <v>1</v>
          </cell>
          <cell r="J17" t="str">
            <v>182-92-48-00011</v>
          </cell>
        </row>
        <row r="18">
          <cell r="I18">
            <v>1.2</v>
          </cell>
          <cell r="J18" t="str">
            <v>182-92-48-00012</v>
          </cell>
        </row>
        <row r="19">
          <cell r="I19">
            <v>1.4</v>
          </cell>
          <cell r="J19" t="str">
            <v>182-92-48-00013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/>
      <sheetData sheetId="9" refreshError="1"/>
    </sheetDataSet>
  </externalBook>
</externalLink>
</file>

<file path=xl/externalLinks/externalLink4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ice"/>
      <sheetName val="Cuadros EFirma"/>
      <sheetName val="Información de Cabecera"/>
      <sheetName val="INMUEBLES EQUIPOS Y RODADOS"/>
      <sheetName val="MANO DE OBRA"/>
      <sheetName val="MATERIALES-INSUMOS"/>
      <sheetName val="COMB-LUB-NEUM-MANT"/>
      <sheetName val="RESUMEN"/>
      <sheetName val="APROPIACION A TARIFAS"/>
      <sheetName val="Análisis"/>
      <sheetName val="Analisis Ajustes"/>
      <sheetName val="Aplicación Indices"/>
      <sheetName val="Directos - Indirectos"/>
      <sheetName val="Validaciones"/>
      <sheetName val="Datos Indices"/>
      <sheetName val="Hoja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>
        <row r="79">
          <cell r="B79" t="str">
            <v>Dólar</v>
          </cell>
        </row>
        <row r="80">
          <cell r="B80" t="str">
            <v>Gasoil</v>
          </cell>
        </row>
        <row r="81">
          <cell r="B81" t="str">
            <v>Ipim</v>
          </cell>
        </row>
        <row r="82">
          <cell r="B82" t="str">
            <v>Vehículos</v>
          </cell>
        </row>
        <row r="83">
          <cell r="B83" t="str">
            <v>WPU06 Pesificado</v>
          </cell>
        </row>
      </sheetData>
      <sheetData sheetId="14" refreshError="1"/>
      <sheetData sheetId="15" refreshError="1"/>
    </sheetDataSet>
  </externalBook>
</externalLink>
</file>

<file path=xl/externalLinks/externalLink4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rme global"/>
      <sheetName val="Informe Individual Nva Pol"/>
      <sheetName val="Netos  país"/>
      <sheetName val="Remun. Bruta Teorica"/>
      <sheetName val="Dic2001"/>
    </sheetNames>
    <sheetDataSet>
      <sheetData sheetId="0">
        <row r="6">
          <cell r="A6" t="str">
            <v>LEGAJO</v>
          </cell>
          <cell r="B6" t="str">
            <v>APELLIDO</v>
          </cell>
          <cell r="C6" t="str">
            <v>NOMBRES</v>
          </cell>
          <cell r="D6" t="str">
            <v>PUESTO /FUNCION</v>
          </cell>
          <cell r="E6" t="str">
            <v>CATEG</v>
          </cell>
          <cell r="F6" t="str">
            <v>REMUNERAC. BRUTA MENSUAL</v>
          </cell>
          <cell r="G6" t="str">
            <v>ADICIONAL TAREA SUPERIOR</v>
          </cell>
          <cell r="H6" t="str">
            <v xml:space="preserve">CANTIDAD SUELDOS COMPENS. VARIABLE </v>
          </cell>
          <cell r="I6" t="str">
            <v xml:space="preserve">IMPORTE COMPENS. VARIABLE </v>
          </cell>
          <cell r="J6" t="str">
            <v>REMUNERAC. BRUTA ANUAL EN ARGENTINA</v>
          </cell>
          <cell r="K6" t="str">
            <v>REM. NETA ANUAL SIN COMP. VARIABLE</v>
          </cell>
          <cell r="L6" t="str">
            <v>COMPENSAC. VARIABLE NETA</v>
          </cell>
          <cell r="M6" t="str">
            <v>REMUN, NETA ANUAL EN ARGENTINA C / COMP.VAR.</v>
          </cell>
          <cell r="N6" t="str">
            <v>DESTINO</v>
          </cell>
          <cell r="O6" t="str">
            <v>% ADIC. DE ASIG.</v>
          </cell>
          <cell r="P6" t="str">
            <v>ADICIONAL DE ASIGNACIÓN  NETO</v>
          </cell>
          <cell r="Q6" t="str">
            <v>ADICIONAL DE ASIGNACIÓN S / COMP. VAR. NETO</v>
          </cell>
          <cell r="R6" t="str">
            <v>% HARDSHIP</v>
          </cell>
          <cell r="S6" t="str">
            <v>HARDSHIP NETO</v>
          </cell>
          <cell r="T6" t="str">
            <v>% BIENES Y SERVIC.</v>
          </cell>
          <cell r="U6" t="str">
            <v>BIENES Y SERVICIOS NETO</v>
          </cell>
          <cell r="V6" t="str">
            <v>ADICIONAL PERSONAL NETO</v>
          </cell>
          <cell r="W6" t="str">
            <v>OTROS</v>
          </cell>
          <cell r="X6" t="str">
            <v>NETO TOTAL DE ADIC. EN EL EXTERIOR</v>
          </cell>
          <cell r="Y6" t="str">
            <v>BRUTO TOTAL DE ADIC. EL EXTERIOR</v>
          </cell>
          <cell r="Z6" t="str">
            <v>NETO DE LA ASIG. INTERN.</v>
          </cell>
          <cell r="AA6" t="str">
            <v>BRUTO DE LA ASIG. INTERN.</v>
          </cell>
        </row>
        <row r="7">
          <cell r="A7">
            <v>501093254</v>
          </cell>
          <cell r="B7" t="str">
            <v>ALFARO PEREZ</v>
          </cell>
          <cell r="C7" t="str">
            <v>Anthony</v>
          </cell>
          <cell r="D7" t="str">
            <v>Technical Advisor</v>
          </cell>
          <cell r="E7">
            <v>59</v>
          </cell>
          <cell r="F7">
            <v>7875</v>
          </cell>
          <cell r="G7">
            <v>0</v>
          </cell>
          <cell r="H7">
            <v>3</v>
          </cell>
          <cell r="I7">
            <v>23625</v>
          </cell>
          <cell r="J7">
            <v>126000</v>
          </cell>
          <cell r="K7">
            <v>75006</v>
          </cell>
          <cell r="L7">
            <v>16662</v>
          </cell>
          <cell r="M7">
            <v>91668</v>
          </cell>
          <cell r="N7" t="str">
            <v>Venezuela - Maracaibo</v>
          </cell>
          <cell r="O7">
            <v>0.15</v>
          </cell>
          <cell r="P7">
            <v>15356</v>
          </cell>
          <cell r="Q7">
            <v>3544</v>
          </cell>
          <cell r="R7">
            <v>0.2</v>
          </cell>
          <cell r="S7">
            <v>20475</v>
          </cell>
          <cell r="T7">
            <v>0</v>
          </cell>
          <cell r="U7">
            <v>92519</v>
          </cell>
          <cell r="V7">
            <v>0</v>
          </cell>
          <cell r="W7">
            <v>0</v>
          </cell>
          <cell r="X7">
            <v>131894</v>
          </cell>
          <cell r="Y7">
            <v>207780</v>
          </cell>
          <cell r="Z7">
            <v>223562</v>
          </cell>
          <cell r="AA7">
            <v>333780</v>
          </cell>
        </row>
        <row r="8">
          <cell r="A8">
            <v>1010670880</v>
          </cell>
          <cell r="B8" t="str">
            <v>MONACO</v>
          </cell>
          <cell r="C8" t="str">
            <v>Daniel Hugo</v>
          </cell>
          <cell r="D8" t="str">
            <v>Jefe Produccion SR.</v>
          </cell>
          <cell r="E8">
            <v>58</v>
          </cell>
          <cell r="F8">
            <v>6600</v>
          </cell>
          <cell r="G8">
            <v>0</v>
          </cell>
          <cell r="H8">
            <v>3</v>
          </cell>
          <cell r="I8">
            <v>19800</v>
          </cell>
          <cell r="J8">
            <v>105600</v>
          </cell>
          <cell r="K8">
            <v>63880</v>
          </cell>
          <cell r="L8">
            <v>13342</v>
          </cell>
          <cell r="M8">
            <v>77222</v>
          </cell>
          <cell r="N8" t="str">
            <v>Venezuela - Maracaibo</v>
          </cell>
          <cell r="O8">
            <v>0.15</v>
          </cell>
          <cell r="P8">
            <v>12870</v>
          </cell>
          <cell r="Q8">
            <v>2970</v>
          </cell>
          <cell r="R8">
            <v>0.2</v>
          </cell>
          <cell r="S8">
            <v>17160</v>
          </cell>
          <cell r="T8">
            <v>0</v>
          </cell>
          <cell r="U8">
            <v>99608</v>
          </cell>
          <cell r="V8">
            <v>2383</v>
          </cell>
          <cell r="W8">
            <v>0</v>
          </cell>
          <cell r="X8">
            <v>134991</v>
          </cell>
          <cell r="Y8">
            <v>210720</v>
          </cell>
          <cell r="Z8">
            <v>212213</v>
          </cell>
          <cell r="AA8">
            <v>316320</v>
          </cell>
        </row>
        <row r="9">
          <cell r="A9">
            <v>1011355230</v>
          </cell>
          <cell r="B9" t="str">
            <v>MOHANNA</v>
          </cell>
          <cell r="C9" t="str">
            <v>Julio César</v>
          </cell>
          <cell r="D9" t="str">
            <v>Supervisor Principal</v>
          </cell>
          <cell r="E9">
            <v>55</v>
          </cell>
          <cell r="F9">
            <v>4114.8</v>
          </cell>
          <cell r="G9">
            <v>0</v>
          </cell>
          <cell r="H9">
            <v>0</v>
          </cell>
          <cell r="I9">
            <v>0</v>
          </cell>
          <cell r="J9">
            <v>53492</v>
          </cell>
          <cell r="K9">
            <v>41326</v>
          </cell>
          <cell r="L9">
            <v>0</v>
          </cell>
          <cell r="M9">
            <v>41326</v>
          </cell>
          <cell r="N9" t="str">
            <v>Venezuela - Maracaibo</v>
          </cell>
          <cell r="O9">
            <v>0.15</v>
          </cell>
          <cell r="P9">
            <v>8024</v>
          </cell>
          <cell r="Q9">
            <v>0</v>
          </cell>
          <cell r="R9">
            <v>0.2</v>
          </cell>
          <cell r="S9">
            <v>10698</v>
          </cell>
          <cell r="T9">
            <v>0</v>
          </cell>
          <cell r="U9">
            <v>67639</v>
          </cell>
          <cell r="V9">
            <v>1331</v>
          </cell>
          <cell r="W9">
            <v>0</v>
          </cell>
          <cell r="X9">
            <v>87692</v>
          </cell>
          <cell r="Y9">
            <v>131182</v>
          </cell>
          <cell r="Z9">
            <v>129018</v>
          </cell>
          <cell r="AA9">
            <v>184674</v>
          </cell>
        </row>
        <row r="10">
          <cell r="A10">
            <v>1018773481</v>
          </cell>
          <cell r="B10" t="str">
            <v>NOTA</v>
          </cell>
          <cell r="C10" t="str">
            <v>Sebastian</v>
          </cell>
          <cell r="D10">
            <v>0</v>
          </cell>
          <cell r="E10">
            <v>0</v>
          </cell>
          <cell r="F10">
            <v>2275</v>
          </cell>
          <cell r="G10">
            <v>0</v>
          </cell>
          <cell r="H10">
            <v>0</v>
          </cell>
          <cell r="I10">
            <v>0</v>
          </cell>
          <cell r="J10">
            <v>29575</v>
          </cell>
          <cell r="K10">
            <v>24187</v>
          </cell>
          <cell r="L10">
            <v>0</v>
          </cell>
          <cell r="M10">
            <v>24187</v>
          </cell>
          <cell r="N10" t="str">
            <v>Bolivia - Sta. Cruz de la Sierra</v>
          </cell>
          <cell r="O10">
            <v>0.15</v>
          </cell>
          <cell r="P10">
            <v>4436</v>
          </cell>
          <cell r="Q10">
            <v>0</v>
          </cell>
          <cell r="R10">
            <v>0.15</v>
          </cell>
          <cell r="S10">
            <v>4436</v>
          </cell>
          <cell r="T10">
            <v>0</v>
          </cell>
          <cell r="U10">
            <v>14487</v>
          </cell>
          <cell r="V10">
            <v>0</v>
          </cell>
          <cell r="W10">
            <v>0</v>
          </cell>
          <cell r="X10">
            <v>23359</v>
          </cell>
          <cell r="Y10">
            <v>33535</v>
          </cell>
          <cell r="Z10">
            <v>47546</v>
          </cell>
          <cell r="AA10">
            <v>63110</v>
          </cell>
        </row>
        <row r="11">
          <cell r="A11">
            <v>1012057492</v>
          </cell>
          <cell r="B11" t="str">
            <v>CORFIELD</v>
          </cell>
          <cell r="C11" t="str">
            <v>Ricardo J.</v>
          </cell>
          <cell r="D11" t="str">
            <v>Jefe Produccion SR.</v>
          </cell>
          <cell r="E11">
            <v>58</v>
          </cell>
          <cell r="F11">
            <v>10395</v>
          </cell>
          <cell r="G11">
            <v>0</v>
          </cell>
          <cell r="H11">
            <v>4.09</v>
          </cell>
          <cell r="I11">
            <v>42481</v>
          </cell>
          <cell r="J11">
            <v>177616</v>
          </cell>
          <cell r="K11">
            <v>97339</v>
          </cell>
          <cell r="L11">
            <v>26556</v>
          </cell>
          <cell r="M11">
            <v>123895</v>
          </cell>
          <cell r="N11" t="str">
            <v>Venezuela - El Tigre</v>
          </cell>
          <cell r="O11">
            <v>0.15</v>
          </cell>
          <cell r="P11">
            <v>20270</v>
          </cell>
          <cell r="Q11">
            <v>6372</v>
          </cell>
          <cell r="R11">
            <v>0.15</v>
          </cell>
          <cell r="S11">
            <v>20270</v>
          </cell>
          <cell r="T11">
            <v>0</v>
          </cell>
          <cell r="U11">
            <v>35329</v>
          </cell>
          <cell r="V11">
            <v>9241</v>
          </cell>
          <cell r="W11">
            <v>0</v>
          </cell>
          <cell r="X11">
            <v>91482</v>
          </cell>
          <cell r="Y11">
            <v>143572</v>
          </cell>
          <cell r="Z11">
            <v>215377</v>
          </cell>
          <cell r="AA11">
            <v>321188</v>
          </cell>
        </row>
        <row r="12">
          <cell r="A12">
            <v>12</v>
          </cell>
          <cell r="B12" t="str">
            <v>EJEMPLO2</v>
          </cell>
          <cell r="C12">
            <v>0</v>
          </cell>
          <cell r="D12">
            <v>0</v>
          </cell>
          <cell r="E12">
            <v>57</v>
          </cell>
          <cell r="F12">
            <v>2400</v>
          </cell>
          <cell r="G12">
            <v>0</v>
          </cell>
          <cell r="H12">
            <v>0</v>
          </cell>
          <cell r="I12">
            <v>0</v>
          </cell>
          <cell r="J12">
            <v>31200</v>
          </cell>
          <cell r="K12">
            <v>25509</v>
          </cell>
          <cell r="L12">
            <v>0</v>
          </cell>
          <cell r="M12">
            <v>25509</v>
          </cell>
          <cell r="N12" t="str">
            <v>Brasil . Rio de Janeiro</v>
          </cell>
          <cell r="O12">
            <v>0.15</v>
          </cell>
          <cell r="P12">
            <v>4680</v>
          </cell>
          <cell r="Q12">
            <v>0</v>
          </cell>
          <cell r="R12">
            <v>0.1</v>
          </cell>
          <cell r="S12">
            <v>3120</v>
          </cell>
          <cell r="T12">
            <v>0</v>
          </cell>
          <cell r="U12">
            <v>27515</v>
          </cell>
          <cell r="V12">
            <v>0</v>
          </cell>
          <cell r="W12">
            <v>0</v>
          </cell>
          <cell r="X12">
            <v>35315</v>
          </cell>
          <cell r="Y12">
            <v>50377</v>
          </cell>
          <cell r="Z12">
            <v>60824</v>
          </cell>
          <cell r="AA12">
            <v>81577</v>
          </cell>
        </row>
        <row r="13">
          <cell r="A13">
            <v>1013733981</v>
          </cell>
          <cell r="B13" t="str">
            <v>ALMONACID</v>
          </cell>
          <cell r="C13" t="str">
            <v>Jorge Daniel</v>
          </cell>
          <cell r="D13" t="str">
            <v>Jefe de Producción</v>
          </cell>
          <cell r="E13">
            <v>57</v>
          </cell>
          <cell r="F13">
            <v>6132</v>
          </cell>
          <cell r="G13">
            <v>0</v>
          </cell>
          <cell r="H13">
            <v>2.5</v>
          </cell>
          <cell r="I13">
            <v>15330</v>
          </cell>
          <cell r="J13">
            <v>95046</v>
          </cell>
          <cell r="K13">
            <v>59391</v>
          </cell>
          <cell r="L13">
            <v>11431</v>
          </cell>
          <cell r="M13">
            <v>70822</v>
          </cell>
          <cell r="N13" t="str">
            <v>Venezuela - El Tigre</v>
          </cell>
          <cell r="O13">
            <v>0.15</v>
          </cell>
          <cell r="P13">
            <v>11957</v>
          </cell>
          <cell r="Q13">
            <v>2300</v>
          </cell>
          <cell r="R13">
            <v>0.15</v>
          </cell>
          <cell r="S13">
            <v>11957</v>
          </cell>
          <cell r="T13">
            <v>0</v>
          </cell>
          <cell r="U13">
            <v>87775</v>
          </cell>
          <cell r="V13">
            <v>5021</v>
          </cell>
          <cell r="W13">
            <v>0</v>
          </cell>
          <cell r="X13">
            <v>119010</v>
          </cell>
          <cell r="Y13">
            <v>186842</v>
          </cell>
          <cell r="Z13">
            <v>189832</v>
          </cell>
          <cell r="AA13">
            <v>281888</v>
          </cell>
        </row>
        <row r="14">
          <cell r="A14">
            <v>1020049433</v>
          </cell>
          <cell r="B14" t="str">
            <v>DUBE</v>
          </cell>
          <cell r="C14" t="str">
            <v>Darío Edgardo</v>
          </cell>
          <cell r="D14" t="str">
            <v>Profesional Sr.</v>
          </cell>
          <cell r="E14">
            <v>0</v>
          </cell>
          <cell r="F14">
            <v>5877.6</v>
          </cell>
          <cell r="G14">
            <v>0</v>
          </cell>
          <cell r="H14">
            <v>2</v>
          </cell>
          <cell r="I14">
            <v>11755.2</v>
          </cell>
          <cell r="J14">
            <v>88164</v>
          </cell>
          <cell r="K14">
            <v>56844</v>
          </cell>
          <cell r="L14">
            <v>8954</v>
          </cell>
          <cell r="M14">
            <v>65798</v>
          </cell>
          <cell r="N14" t="str">
            <v>Venezuela - El Tigre</v>
          </cell>
          <cell r="O14">
            <v>0.15</v>
          </cell>
          <cell r="P14">
            <v>11461</v>
          </cell>
          <cell r="Q14">
            <v>1763</v>
          </cell>
          <cell r="R14">
            <v>0.15</v>
          </cell>
          <cell r="S14">
            <v>11461</v>
          </cell>
          <cell r="T14">
            <v>0</v>
          </cell>
          <cell r="U14">
            <v>83605</v>
          </cell>
          <cell r="V14">
            <v>0</v>
          </cell>
          <cell r="W14">
            <v>0</v>
          </cell>
          <cell r="X14">
            <v>108290</v>
          </cell>
          <cell r="Y14">
            <v>169502</v>
          </cell>
          <cell r="Z14">
            <v>174088</v>
          </cell>
          <cell r="AA14">
            <v>257666</v>
          </cell>
        </row>
        <row r="15">
          <cell r="A15">
            <v>1011303322</v>
          </cell>
          <cell r="B15" t="str">
            <v>GIONGO</v>
          </cell>
          <cell r="C15" t="str">
            <v>Luis</v>
          </cell>
          <cell r="D15" t="str">
            <v>Supervisor Principal</v>
          </cell>
          <cell r="E15">
            <v>55</v>
          </cell>
          <cell r="F15">
            <v>5538</v>
          </cell>
          <cell r="G15">
            <v>0</v>
          </cell>
          <cell r="H15">
            <v>0</v>
          </cell>
          <cell r="I15">
            <v>0</v>
          </cell>
          <cell r="J15">
            <v>71994</v>
          </cell>
          <cell r="K15">
            <v>53594</v>
          </cell>
          <cell r="L15">
            <v>0</v>
          </cell>
          <cell r="M15">
            <v>53594</v>
          </cell>
          <cell r="N15" t="str">
            <v>Venezuela - El Tigre</v>
          </cell>
          <cell r="O15">
            <v>0.15</v>
          </cell>
          <cell r="P15">
            <v>10799</v>
          </cell>
          <cell r="Q15">
            <v>0</v>
          </cell>
          <cell r="R15">
            <v>0.15</v>
          </cell>
          <cell r="S15">
            <v>10799</v>
          </cell>
          <cell r="T15">
            <v>0</v>
          </cell>
          <cell r="U15">
            <v>65698</v>
          </cell>
          <cell r="V15">
            <v>5727</v>
          </cell>
          <cell r="W15">
            <v>0</v>
          </cell>
          <cell r="X15">
            <v>93023</v>
          </cell>
          <cell r="Y15">
            <v>140579</v>
          </cell>
          <cell r="Z15">
            <v>146617</v>
          </cell>
          <cell r="AA15">
            <v>212573</v>
          </cell>
        </row>
        <row r="16">
          <cell r="A16">
            <v>1007687952</v>
          </cell>
          <cell r="B16" t="str">
            <v>GAREIS</v>
          </cell>
          <cell r="C16" t="str">
            <v>Juan Eduardo</v>
          </cell>
          <cell r="D16" t="str">
            <v>Spervisor Principal</v>
          </cell>
          <cell r="E16">
            <v>55</v>
          </cell>
          <cell r="F16">
            <v>5538</v>
          </cell>
          <cell r="G16">
            <v>0</v>
          </cell>
          <cell r="H16">
            <v>0</v>
          </cell>
          <cell r="I16">
            <v>0</v>
          </cell>
          <cell r="J16">
            <v>71994</v>
          </cell>
          <cell r="K16">
            <v>54650</v>
          </cell>
          <cell r="L16">
            <v>0</v>
          </cell>
          <cell r="M16">
            <v>54650</v>
          </cell>
          <cell r="N16" t="str">
            <v>Venezuela - El Tigre</v>
          </cell>
          <cell r="O16">
            <v>0.15</v>
          </cell>
          <cell r="P16">
            <v>10799</v>
          </cell>
          <cell r="Q16">
            <v>0</v>
          </cell>
          <cell r="R16">
            <v>0.15</v>
          </cell>
          <cell r="S16">
            <v>10799</v>
          </cell>
          <cell r="T16">
            <v>0</v>
          </cell>
          <cell r="U16">
            <v>77124</v>
          </cell>
          <cell r="V16">
            <v>5027</v>
          </cell>
          <cell r="W16">
            <v>0</v>
          </cell>
          <cell r="X16">
            <v>103749</v>
          </cell>
          <cell r="Y16">
            <v>160318</v>
          </cell>
          <cell r="Z16">
            <v>158399</v>
          </cell>
          <cell r="AA16">
            <v>232312</v>
          </cell>
        </row>
        <row r="17">
          <cell r="A17">
            <v>1007602217</v>
          </cell>
          <cell r="B17" t="str">
            <v>BAUZA</v>
          </cell>
          <cell r="C17" t="str">
            <v>Carlos</v>
          </cell>
          <cell r="D17" t="str">
            <v>Spervisor Principal</v>
          </cell>
          <cell r="E17">
            <v>55</v>
          </cell>
          <cell r="F17">
            <v>4800</v>
          </cell>
          <cell r="G17">
            <v>576</v>
          </cell>
          <cell r="H17">
            <v>2</v>
          </cell>
          <cell r="I17">
            <v>10752</v>
          </cell>
          <cell r="J17">
            <v>80640</v>
          </cell>
          <cell r="K17">
            <v>52817</v>
          </cell>
          <cell r="L17">
            <v>7285</v>
          </cell>
          <cell r="M17">
            <v>60102</v>
          </cell>
          <cell r="N17" t="str">
            <v>Venezuela - El Tigre</v>
          </cell>
          <cell r="O17">
            <v>0.15</v>
          </cell>
          <cell r="P17">
            <v>10483</v>
          </cell>
          <cell r="Q17">
            <v>1613</v>
          </cell>
          <cell r="R17">
            <v>0.15</v>
          </cell>
          <cell r="S17">
            <v>10483</v>
          </cell>
          <cell r="T17">
            <v>0</v>
          </cell>
          <cell r="U17">
            <v>78734</v>
          </cell>
          <cell r="V17">
            <v>0</v>
          </cell>
          <cell r="W17">
            <v>0</v>
          </cell>
          <cell r="X17">
            <v>101313</v>
          </cell>
          <cell r="Y17">
            <v>156366</v>
          </cell>
          <cell r="Z17">
            <v>161415</v>
          </cell>
          <cell r="AA17">
            <v>237006</v>
          </cell>
        </row>
        <row r="18">
          <cell r="A18">
            <v>1014781064</v>
          </cell>
          <cell r="B18" t="str">
            <v>ROLANDO</v>
          </cell>
          <cell r="C18" t="str">
            <v>Roberto</v>
          </cell>
          <cell r="D18" t="str">
            <v>Asist. Producción</v>
          </cell>
          <cell r="E18">
            <v>56</v>
          </cell>
          <cell r="F18">
            <v>4002</v>
          </cell>
          <cell r="G18">
            <v>0</v>
          </cell>
          <cell r="H18">
            <v>0</v>
          </cell>
          <cell r="I18">
            <v>0</v>
          </cell>
          <cell r="J18">
            <v>52026</v>
          </cell>
          <cell r="K18">
            <v>40349</v>
          </cell>
          <cell r="L18">
            <v>0</v>
          </cell>
          <cell r="M18">
            <v>40349</v>
          </cell>
          <cell r="N18" t="str">
            <v>Venezuela - El Tigre</v>
          </cell>
          <cell r="O18">
            <v>0.15</v>
          </cell>
          <cell r="P18">
            <v>7804</v>
          </cell>
          <cell r="Q18">
            <v>0</v>
          </cell>
          <cell r="R18">
            <v>0.15</v>
          </cell>
          <cell r="S18">
            <v>7804</v>
          </cell>
          <cell r="T18">
            <v>0</v>
          </cell>
          <cell r="U18">
            <v>56270</v>
          </cell>
          <cell r="V18">
            <v>4779</v>
          </cell>
          <cell r="W18">
            <v>0</v>
          </cell>
          <cell r="X18">
            <v>76657</v>
          </cell>
          <cell r="Y18">
            <v>114168</v>
          </cell>
          <cell r="Z18">
            <v>117006</v>
          </cell>
          <cell r="AA18">
            <v>166194</v>
          </cell>
        </row>
        <row r="19">
          <cell r="A19">
            <v>300</v>
          </cell>
          <cell r="B19" t="str">
            <v>GONZALEZ1</v>
          </cell>
          <cell r="C19" t="str">
            <v>Marcelo A.</v>
          </cell>
          <cell r="D19">
            <v>0</v>
          </cell>
          <cell r="E19">
            <v>64</v>
          </cell>
          <cell r="F19">
            <v>4270</v>
          </cell>
          <cell r="G19">
            <v>3000</v>
          </cell>
          <cell r="H19">
            <v>2</v>
          </cell>
          <cell r="I19">
            <v>8540</v>
          </cell>
          <cell r="J19">
            <v>103050</v>
          </cell>
          <cell r="K19">
            <v>70624</v>
          </cell>
          <cell r="L19">
            <v>5012</v>
          </cell>
          <cell r="M19">
            <v>75636</v>
          </cell>
          <cell r="N19" t="str">
            <v>Brasil . Rio de Janeiro</v>
          </cell>
          <cell r="O19">
            <v>0.15</v>
          </cell>
          <cell r="P19">
            <v>14177</v>
          </cell>
          <cell r="Q19">
            <v>1281</v>
          </cell>
          <cell r="R19">
            <v>0.1</v>
          </cell>
          <cell r="S19">
            <v>9451</v>
          </cell>
          <cell r="T19">
            <v>0</v>
          </cell>
          <cell r="U19">
            <v>42412</v>
          </cell>
          <cell r="V19">
            <v>0</v>
          </cell>
          <cell r="W19">
            <v>0</v>
          </cell>
          <cell r="X19">
            <v>67321</v>
          </cell>
          <cell r="Y19">
            <v>103069</v>
          </cell>
          <cell r="Z19">
            <v>142957</v>
          </cell>
          <cell r="AA19">
            <v>206119</v>
          </cell>
        </row>
        <row r="20">
          <cell r="A20">
            <v>1012942976</v>
          </cell>
          <cell r="B20" t="str">
            <v>GOMEZ</v>
          </cell>
          <cell r="C20" t="str">
            <v>Marcelo Gerardo</v>
          </cell>
          <cell r="D20" t="str">
            <v>Gte.Operaciones</v>
          </cell>
          <cell r="E20">
            <v>62</v>
          </cell>
          <cell r="F20">
            <v>15000</v>
          </cell>
          <cell r="G20">
            <v>0</v>
          </cell>
          <cell r="H20">
            <v>5</v>
          </cell>
          <cell r="I20">
            <v>75000</v>
          </cell>
          <cell r="J20">
            <v>270000</v>
          </cell>
          <cell r="K20">
            <v>135730</v>
          </cell>
          <cell r="L20">
            <v>46375</v>
          </cell>
          <cell r="M20">
            <v>182105</v>
          </cell>
          <cell r="N20" t="str">
            <v>Venezuela - Caracas</v>
          </cell>
          <cell r="O20">
            <v>0.15</v>
          </cell>
          <cell r="P20">
            <v>29250</v>
          </cell>
          <cell r="Q20">
            <v>11250</v>
          </cell>
          <cell r="R20">
            <v>0.05</v>
          </cell>
          <cell r="S20">
            <v>9750</v>
          </cell>
          <cell r="T20">
            <v>0</v>
          </cell>
          <cell r="U20">
            <v>245124</v>
          </cell>
          <cell r="V20">
            <v>0</v>
          </cell>
          <cell r="W20">
            <v>0</v>
          </cell>
          <cell r="X20">
            <v>295374</v>
          </cell>
          <cell r="Y20">
            <v>454422</v>
          </cell>
          <cell r="Z20">
            <v>477479</v>
          </cell>
          <cell r="AA20">
            <v>724422</v>
          </cell>
        </row>
        <row r="21">
          <cell r="A21">
            <v>1011413232</v>
          </cell>
          <cell r="B21" t="str">
            <v>NAVARRO</v>
          </cell>
          <cell r="C21" t="str">
            <v>Jorge Rafael</v>
          </cell>
          <cell r="D21" t="str">
            <v>Gte. De Ingenieria</v>
          </cell>
          <cell r="E21">
            <v>61</v>
          </cell>
          <cell r="F21">
            <v>14400</v>
          </cell>
          <cell r="G21">
            <v>0</v>
          </cell>
          <cell r="H21">
            <v>5</v>
          </cell>
          <cell r="I21">
            <v>72000</v>
          </cell>
          <cell r="J21">
            <v>259200</v>
          </cell>
          <cell r="K21">
            <v>130874</v>
          </cell>
          <cell r="L21">
            <v>44211</v>
          </cell>
          <cell r="M21">
            <v>175085</v>
          </cell>
          <cell r="N21" t="str">
            <v>Venezuela - Caracas</v>
          </cell>
          <cell r="O21">
            <v>0.15</v>
          </cell>
          <cell r="P21">
            <v>28080</v>
          </cell>
          <cell r="Q21">
            <v>10800</v>
          </cell>
          <cell r="R21">
            <v>0.05</v>
          </cell>
          <cell r="S21">
            <v>9360</v>
          </cell>
          <cell r="T21">
            <v>0</v>
          </cell>
          <cell r="U21">
            <v>264552</v>
          </cell>
          <cell r="V21">
            <v>9926</v>
          </cell>
          <cell r="W21">
            <v>0</v>
          </cell>
          <cell r="X21">
            <v>322718</v>
          </cell>
          <cell r="Y21">
            <v>496490</v>
          </cell>
          <cell r="Z21">
            <v>497803</v>
          </cell>
          <cell r="AA21">
            <v>755690</v>
          </cell>
        </row>
        <row r="22">
          <cell r="A22">
            <v>1012089758</v>
          </cell>
          <cell r="B22" t="str">
            <v>SATO</v>
          </cell>
          <cell r="C22" t="str">
            <v>Javier</v>
          </cell>
          <cell r="D22">
            <v>0</v>
          </cell>
          <cell r="E22">
            <v>0</v>
          </cell>
          <cell r="F22">
            <v>17800</v>
          </cell>
          <cell r="G22">
            <v>0</v>
          </cell>
          <cell r="H22">
            <v>4</v>
          </cell>
          <cell r="I22">
            <v>71200</v>
          </cell>
          <cell r="J22">
            <v>302600</v>
          </cell>
          <cell r="K22">
            <v>157771</v>
          </cell>
          <cell r="L22">
            <v>45524</v>
          </cell>
          <cell r="M22">
            <v>203295</v>
          </cell>
          <cell r="N22" t="str">
            <v>Brasil . Rio de Janeiro</v>
          </cell>
          <cell r="O22">
            <v>0.15</v>
          </cell>
          <cell r="P22">
            <v>34710</v>
          </cell>
          <cell r="Q22">
            <v>10680</v>
          </cell>
          <cell r="R22">
            <v>0.1</v>
          </cell>
          <cell r="S22">
            <v>23140</v>
          </cell>
          <cell r="T22">
            <v>0</v>
          </cell>
          <cell r="U22">
            <v>56534</v>
          </cell>
          <cell r="V22">
            <v>0</v>
          </cell>
          <cell r="W22">
            <v>0</v>
          </cell>
          <cell r="X22">
            <v>125064</v>
          </cell>
          <cell r="Y22">
            <v>192406</v>
          </cell>
          <cell r="Z22">
            <v>328359</v>
          </cell>
          <cell r="AA22">
            <v>495006</v>
          </cell>
        </row>
        <row r="23">
          <cell r="A23">
            <v>1008318885</v>
          </cell>
          <cell r="B23" t="str">
            <v>AMOROSO</v>
          </cell>
          <cell r="C23" t="str">
            <v>Juan Carlos</v>
          </cell>
          <cell r="D23" t="str">
            <v>Gte. Areas de Produc</v>
          </cell>
          <cell r="E23">
            <v>61</v>
          </cell>
          <cell r="F23">
            <v>17000</v>
          </cell>
          <cell r="G23">
            <v>0</v>
          </cell>
          <cell r="H23">
            <v>5</v>
          </cell>
          <cell r="I23">
            <v>85000</v>
          </cell>
          <cell r="J23">
            <v>306000</v>
          </cell>
          <cell r="K23">
            <v>151154</v>
          </cell>
          <cell r="L23">
            <v>54351</v>
          </cell>
          <cell r="M23">
            <v>205505</v>
          </cell>
          <cell r="N23" t="str">
            <v>México - Reynosa</v>
          </cell>
          <cell r="O23">
            <v>0.15</v>
          </cell>
          <cell r="P23">
            <v>33150</v>
          </cell>
          <cell r="Q23">
            <v>12750</v>
          </cell>
          <cell r="R23">
            <v>0.15</v>
          </cell>
          <cell r="S23">
            <v>33150</v>
          </cell>
          <cell r="T23">
            <v>0</v>
          </cell>
          <cell r="U23">
            <v>141869</v>
          </cell>
          <cell r="V23">
            <v>0</v>
          </cell>
          <cell r="W23">
            <v>0</v>
          </cell>
          <cell r="X23">
            <v>220919</v>
          </cell>
          <cell r="Y23">
            <v>339876</v>
          </cell>
          <cell r="Z23">
            <v>426424</v>
          </cell>
          <cell r="AA23">
            <v>645876</v>
          </cell>
        </row>
        <row r="24">
          <cell r="A24">
            <v>1012057492</v>
          </cell>
          <cell r="B24" t="str">
            <v>CORFIELD</v>
          </cell>
          <cell r="C24" t="str">
            <v>Ricardo J.</v>
          </cell>
          <cell r="D24" t="str">
            <v>Jefe Produccion SR.</v>
          </cell>
          <cell r="E24">
            <v>58</v>
          </cell>
          <cell r="F24">
            <v>10395</v>
          </cell>
          <cell r="G24">
            <v>0</v>
          </cell>
          <cell r="H24">
            <v>4.09</v>
          </cell>
          <cell r="I24">
            <v>42481</v>
          </cell>
          <cell r="J24">
            <v>177616</v>
          </cell>
          <cell r="K24">
            <v>97339</v>
          </cell>
          <cell r="L24">
            <v>26556</v>
          </cell>
          <cell r="M24">
            <v>123895</v>
          </cell>
          <cell r="N24" t="str">
            <v>Venezuela - El Tigre</v>
          </cell>
          <cell r="O24">
            <v>0.15</v>
          </cell>
          <cell r="P24">
            <v>20270</v>
          </cell>
          <cell r="Q24">
            <v>6372</v>
          </cell>
          <cell r="R24">
            <v>0.15</v>
          </cell>
          <cell r="S24">
            <v>20270</v>
          </cell>
          <cell r="T24">
            <v>0</v>
          </cell>
          <cell r="U24">
            <v>35329</v>
          </cell>
          <cell r="V24">
            <v>9241</v>
          </cell>
          <cell r="W24">
            <v>0</v>
          </cell>
          <cell r="X24">
            <v>91482</v>
          </cell>
          <cell r="Y24">
            <v>143572</v>
          </cell>
          <cell r="Z24">
            <v>215377</v>
          </cell>
          <cell r="AA24">
            <v>321188</v>
          </cell>
        </row>
        <row r="25">
          <cell r="A25">
            <v>1017616061</v>
          </cell>
          <cell r="B25" t="str">
            <v>GOMEZ</v>
          </cell>
          <cell r="C25" t="str">
            <v>Pablo</v>
          </cell>
          <cell r="D25">
            <v>0</v>
          </cell>
          <cell r="E25">
            <v>0</v>
          </cell>
          <cell r="F25">
            <v>7370</v>
          </cell>
          <cell r="G25">
            <v>0</v>
          </cell>
          <cell r="H25">
            <v>3</v>
          </cell>
          <cell r="I25">
            <v>22110</v>
          </cell>
          <cell r="J25">
            <v>117920</v>
          </cell>
          <cell r="K25">
            <v>71380</v>
          </cell>
          <cell r="L25">
            <v>14713</v>
          </cell>
          <cell r="M25">
            <v>86093</v>
          </cell>
          <cell r="N25" t="str">
            <v>México - Reynosa</v>
          </cell>
          <cell r="O25">
            <v>0.15</v>
          </cell>
          <cell r="P25">
            <v>14372</v>
          </cell>
          <cell r="Q25">
            <v>3317</v>
          </cell>
          <cell r="R25">
            <v>0.15</v>
          </cell>
          <cell r="S25">
            <v>14372</v>
          </cell>
          <cell r="T25">
            <v>0</v>
          </cell>
          <cell r="U25">
            <v>54366</v>
          </cell>
          <cell r="V25">
            <v>0</v>
          </cell>
          <cell r="W25">
            <v>0</v>
          </cell>
          <cell r="X25">
            <v>86427</v>
          </cell>
          <cell r="Y25">
            <v>137334</v>
          </cell>
          <cell r="Z25">
            <v>172520</v>
          </cell>
          <cell r="AA25">
            <v>255254</v>
          </cell>
        </row>
        <row r="26">
          <cell r="A26">
            <v>1016509195</v>
          </cell>
          <cell r="B26" t="str">
            <v>CIFUENTES</v>
          </cell>
          <cell r="C26" t="str">
            <v>Gabriel</v>
          </cell>
          <cell r="D26" t="str">
            <v>Gte. Producción</v>
          </cell>
          <cell r="E26">
            <v>59</v>
          </cell>
          <cell r="F26">
            <v>11000</v>
          </cell>
          <cell r="G26">
            <v>0</v>
          </cell>
          <cell r="H26">
            <v>4</v>
          </cell>
          <cell r="I26">
            <v>44000</v>
          </cell>
          <cell r="J26">
            <v>187000</v>
          </cell>
          <cell r="K26">
            <v>101930</v>
          </cell>
          <cell r="L26">
            <v>28600</v>
          </cell>
          <cell r="M26">
            <v>130530</v>
          </cell>
          <cell r="N26" t="str">
            <v>Venezuela - Caracas</v>
          </cell>
          <cell r="O26">
            <v>0.15</v>
          </cell>
          <cell r="P26">
            <v>21450</v>
          </cell>
          <cell r="Q26">
            <v>6600</v>
          </cell>
          <cell r="R26">
            <v>0.05</v>
          </cell>
          <cell r="S26">
            <v>7150</v>
          </cell>
          <cell r="T26">
            <v>0</v>
          </cell>
          <cell r="U26">
            <v>167260</v>
          </cell>
          <cell r="V26">
            <v>0</v>
          </cell>
          <cell r="W26">
            <v>0</v>
          </cell>
          <cell r="X26">
            <v>202460</v>
          </cell>
          <cell r="Y26">
            <v>315131</v>
          </cell>
          <cell r="Z26">
            <v>332990</v>
          </cell>
          <cell r="AA26">
            <v>502131</v>
          </cell>
        </row>
        <row r="27">
          <cell r="A27">
            <v>266</v>
          </cell>
          <cell r="B27" t="str">
            <v>DALLASTA</v>
          </cell>
          <cell r="C27" t="str">
            <v>Alejandro</v>
          </cell>
          <cell r="D27">
            <v>0</v>
          </cell>
          <cell r="E27">
            <v>59</v>
          </cell>
          <cell r="F27">
            <v>7700</v>
          </cell>
          <cell r="G27">
            <v>2800</v>
          </cell>
          <cell r="H27">
            <v>4</v>
          </cell>
          <cell r="I27">
            <v>42000</v>
          </cell>
          <cell r="J27">
            <v>178500</v>
          </cell>
          <cell r="K27">
            <v>99546</v>
          </cell>
          <cell r="L27">
            <v>25780</v>
          </cell>
          <cell r="M27">
            <v>125326</v>
          </cell>
          <cell r="N27" t="str">
            <v>Brasil . Rio de Janeiro</v>
          </cell>
          <cell r="O27">
            <v>0.15</v>
          </cell>
          <cell r="P27">
            <v>20475</v>
          </cell>
          <cell r="Q27">
            <v>6300</v>
          </cell>
          <cell r="R27">
            <v>0.1</v>
          </cell>
          <cell r="S27">
            <v>13650</v>
          </cell>
          <cell r="T27">
            <v>0</v>
          </cell>
          <cell r="U27">
            <v>55227</v>
          </cell>
          <cell r="V27">
            <v>0</v>
          </cell>
          <cell r="W27">
            <v>0</v>
          </cell>
          <cell r="X27">
            <v>95652</v>
          </cell>
          <cell r="Y27">
            <v>151305</v>
          </cell>
          <cell r="Z27">
            <v>220978</v>
          </cell>
          <cell r="AA27">
            <v>329805</v>
          </cell>
        </row>
        <row r="28">
          <cell r="A28">
            <v>300</v>
          </cell>
          <cell r="B28" t="str">
            <v>GONZALEZ1</v>
          </cell>
          <cell r="C28" t="str">
            <v>Marcelo A.</v>
          </cell>
          <cell r="D28">
            <v>0</v>
          </cell>
          <cell r="E28">
            <v>64</v>
          </cell>
          <cell r="F28">
            <v>4270</v>
          </cell>
          <cell r="G28">
            <v>3000</v>
          </cell>
          <cell r="H28">
            <v>2</v>
          </cell>
          <cell r="I28">
            <v>8540</v>
          </cell>
          <cell r="J28">
            <v>103050</v>
          </cell>
          <cell r="K28">
            <v>70624</v>
          </cell>
          <cell r="L28">
            <v>5012</v>
          </cell>
          <cell r="M28">
            <v>75636</v>
          </cell>
          <cell r="N28" t="str">
            <v>Brasil . Rio de Janeiro</v>
          </cell>
          <cell r="O28">
            <v>0.15</v>
          </cell>
          <cell r="P28">
            <v>14177</v>
          </cell>
          <cell r="Q28">
            <v>1281</v>
          </cell>
          <cell r="R28">
            <v>0.1</v>
          </cell>
          <cell r="S28">
            <v>9451</v>
          </cell>
          <cell r="T28">
            <v>0</v>
          </cell>
          <cell r="U28">
            <v>42412</v>
          </cell>
          <cell r="V28">
            <v>0</v>
          </cell>
          <cell r="W28">
            <v>0</v>
          </cell>
          <cell r="X28">
            <v>67321</v>
          </cell>
          <cell r="Y28">
            <v>103069</v>
          </cell>
          <cell r="Z28">
            <v>142957</v>
          </cell>
          <cell r="AA28">
            <v>206119</v>
          </cell>
        </row>
        <row r="29">
          <cell r="A29">
            <v>1008311034</v>
          </cell>
          <cell r="B29" t="str">
            <v>IANNACI</v>
          </cell>
          <cell r="C29" t="str">
            <v>Nestor</v>
          </cell>
          <cell r="D29" t="str">
            <v>Gte. Comp. Y Contr.</v>
          </cell>
          <cell r="E29">
            <v>58</v>
          </cell>
          <cell r="F29">
            <v>7465.2</v>
          </cell>
          <cell r="G29">
            <v>0</v>
          </cell>
          <cell r="H29">
            <v>2</v>
          </cell>
          <cell r="I29">
            <v>14930.4</v>
          </cell>
          <cell r="J29">
            <v>111978</v>
          </cell>
          <cell r="K29">
            <v>72091</v>
          </cell>
          <cell r="L29">
            <v>9744</v>
          </cell>
          <cell r="M29">
            <v>81835</v>
          </cell>
          <cell r="N29" t="str">
            <v>Venezuela - Caracas</v>
          </cell>
          <cell r="O29">
            <v>0.15</v>
          </cell>
          <cell r="P29">
            <v>14557</v>
          </cell>
          <cell r="Q29">
            <v>2240</v>
          </cell>
          <cell r="R29">
            <v>0.05</v>
          </cell>
          <cell r="S29">
            <v>4852</v>
          </cell>
          <cell r="T29">
            <v>0</v>
          </cell>
          <cell r="U29">
            <v>125042</v>
          </cell>
          <cell r="V29">
            <v>15171</v>
          </cell>
          <cell r="W29">
            <v>0</v>
          </cell>
          <cell r="X29">
            <v>161862</v>
          </cell>
          <cell r="Y29">
            <v>252779</v>
          </cell>
          <cell r="Z29">
            <v>243697</v>
          </cell>
          <cell r="AA29">
            <v>364757</v>
          </cell>
        </row>
        <row r="30">
          <cell r="A30">
            <v>100</v>
          </cell>
          <cell r="B30" t="str">
            <v>MOUNTAFIAN</v>
          </cell>
          <cell r="C30" t="str">
            <v>Alejandro</v>
          </cell>
          <cell r="D30" t="str">
            <v>Gerente de Contraloría</v>
          </cell>
          <cell r="E30">
            <v>59</v>
          </cell>
          <cell r="F30">
            <v>6740</v>
          </cell>
          <cell r="G30">
            <v>0</v>
          </cell>
          <cell r="H30">
            <v>1</v>
          </cell>
          <cell r="I30">
            <v>6740</v>
          </cell>
          <cell r="J30">
            <v>94360</v>
          </cell>
          <cell r="K30">
            <v>65401</v>
          </cell>
          <cell r="L30">
            <v>4920</v>
          </cell>
          <cell r="M30">
            <v>70321</v>
          </cell>
          <cell r="N30" t="str">
            <v>Brasil . Rio de Janeiro</v>
          </cell>
          <cell r="O30">
            <v>0.15</v>
          </cell>
          <cell r="P30">
            <v>13143</v>
          </cell>
          <cell r="Q30">
            <v>1011</v>
          </cell>
          <cell r="R30">
            <v>0.1</v>
          </cell>
          <cell r="S30">
            <v>8762</v>
          </cell>
          <cell r="T30">
            <v>0</v>
          </cell>
          <cell r="U30">
            <v>32956</v>
          </cell>
          <cell r="V30">
            <v>0</v>
          </cell>
          <cell r="W30">
            <v>0</v>
          </cell>
          <cell r="X30">
            <v>55872</v>
          </cell>
          <cell r="Y30">
            <v>86133</v>
          </cell>
          <cell r="Z30">
            <v>126193</v>
          </cell>
          <cell r="AA30">
            <v>180493</v>
          </cell>
        </row>
        <row r="31">
          <cell r="A31">
            <v>1010189991</v>
          </cell>
          <cell r="B31" t="str">
            <v>ORTULAN</v>
          </cell>
          <cell r="C31" t="str">
            <v>Jorge Carlos</v>
          </cell>
          <cell r="D31" t="str">
            <v>Jefe de Producción</v>
          </cell>
          <cell r="E31">
            <v>57</v>
          </cell>
          <cell r="F31">
            <v>7140</v>
          </cell>
          <cell r="G31">
            <v>0</v>
          </cell>
          <cell r="H31">
            <v>3</v>
          </cell>
          <cell r="I31">
            <v>21420</v>
          </cell>
          <cell r="J31">
            <v>114240</v>
          </cell>
          <cell r="K31">
            <v>69390</v>
          </cell>
          <cell r="L31">
            <v>14322</v>
          </cell>
          <cell r="M31">
            <v>83712</v>
          </cell>
          <cell r="N31" t="str">
            <v>Venezuela - Caracas</v>
          </cell>
          <cell r="O31">
            <v>0.15</v>
          </cell>
          <cell r="P31">
            <v>13923</v>
          </cell>
          <cell r="Q31">
            <v>3213</v>
          </cell>
          <cell r="R31">
            <v>0.05</v>
          </cell>
          <cell r="S31">
            <v>4641</v>
          </cell>
          <cell r="T31">
            <v>0</v>
          </cell>
          <cell r="U31">
            <v>141892</v>
          </cell>
          <cell r="V31">
            <v>7308</v>
          </cell>
          <cell r="W31">
            <v>0</v>
          </cell>
          <cell r="X31">
            <v>170977</v>
          </cell>
          <cell r="Y31">
            <v>267428</v>
          </cell>
          <cell r="Z31">
            <v>254689</v>
          </cell>
          <cell r="AA31">
            <v>381668</v>
          </cell>
        </row>
        <row r="32">
          <cell r="A32">
            <v>1014471318</v>
          </cell>
          <cell r="B32" t="str">
            <v>MAFFONI</v>
          </cell>
          <cell r="C32" t="str">
            <v>Antonio</v>
          </cell>
          <cell r="D32" t="str">
            <v>Gte. Reservorio</v>
          </cell>
          <cell r="E32">
            <v>58</v>
          </cell>
          <cell r="F32">
            <v>6720</v>
          </cell>
          <cell r="G32">
            <v>0</v>
          </cell>
          <cell r="H32">
            <v>3</v>
          </cell>
          <cell r="I32">
            <v>20160</v>
          </cell>
          <cell r="J32">
            <v>107520</v>
          </cell>
          <cell r="K32">
            <v>65211</v>
          </cell>
          <cell r="L32">
            <v>13551</v>
          </cell>
          <cell r="M32">
            <v>78762</v>
          </cell>
          <cell r="N32" t="str">
            <v>Venezuela - Caracas</v>
          </cell>
          <cell r="O32">
            <v>0.15</v>
          </cell>
          <cell r="P32">
            <v>13104</v>
          </cell>
          <cell r="Q32">
            <v>3024</v>
          </cell>
          <cell r="R32">
            <v>0.05</v>
          </cell>
          <cell r="S32">
            <v>4368</v>
          </cell>
          <cell r="T32">
            <v>0</v>
          </cell>
          <cell r="U32">
            <v>128995</v>
          </cell>
          <cell r="V32">
            <v>0</v>
          </cell>
          <cell r="W32">
            <v>0</v>
          </cell>
          <cell r="X32">
            <v>149491</v>
          </cell>
          <cell r="Y32">
            <v>233477</v>
          </cell>
          <cell r="Z32">
            <v>228253</v>
          </cell>
          <cell r="AA32">
            <v>340997</v>
          </cell>
        </row>
        <row r="33">
          <cell r="A33">
            <v>1012591991</v>
          </cell>
          <cell r="B33" t="str">
            <v>DIODATTI</v>
          </cell>
          <cell r="C33" t="str">
            <v>Horacio</v>
          </cell>
          <cell r="D33" t="str">
            <v>Gete. Abastecimiento</v>
          </cell>
          <cell r="E33">
            <v>59</v>
          </cell>
          <cell r="F33">
            <v>6720</v>
          </cell>
          <cell r="G33">
            <v>0</v>
          </cell>
          <cell r="H33">
            <v>3</v>
          </cell>
          <cell r="I33">
            <v>20160</v>
          </cell>
          <cell r="J33">
            <v>107520</v>
          </cell>
          <cell r="K33">
            <v>65769</v>
          </cell>
          <cell r="L33">
            <v>13406</v>
          </cell>
          <cell r="M33">
            <v>79175</v>
          </cell>
          <cell r="N33" t="str">
            <v>Venezuela - Caracas</v>
          </cell>
          <cell r="O33">
            <v>0.15</v>
          </cell>
          <cell r="P33">
            <v>13104</v>
          </cell>
          <cell r="Q33">
            <v>3024</v>
          </cell>
          <cell r="R33">
            <v>0.05</v>
          </cell>
          <cell r="S33">
            <v>4368</v>
          </cell>
          <cell r="T33">
            <v>0</v>
          </cell>
          <cell r="U33">
            <v>143380</v>
          </cell>
          <cell r="V33">
            <v>0</v>
          </cell>
          <cell r="W33">
            <v>0</v>
          </cell>
          <cell r="X33">
            <v>163876</v>
          </cell>
          <cell r="Y33">
            <v>256243</v>
          </cell>
          <cell r="Z33">
            <v>243051</v>
          </cell>
          <cell r="AA33">
            <v>363763</v>
          </cell>
        </row>
        <row r="34">
          <cell r="A34">
            <v>15</v>
          </cell>
          <cell r="B34" t="str">
            <v>EJEMPLO5</v>
          </cell>
          <cell r="C34">
            <v>0</v>
          </cell>
          <cell r="D34">
            <v>0</v>
          </cell>
          <cell r="E34">
            <v>59</v>
          </cell>
          <cell r="F34">
            <v>9118</v>
          </cell>
          <cell r="G34">
            <v>0</v>
          </cell>
          <cell r="H34">
            <v>4</v>
          </cell>
          <cell r="I34">
            <v>36472</v>
          </cell>
          <cell r="J34">
            <v>155006</v>
          </cell>
          <cell r="K34">
            <v>86517</v>
          </cell>
          <cell r="L34">
            <v>23110</v>
          </cell>
          <cell r="M34">
            <v>109627</v>
          </cell>
          <cell r="N34" t="str">
            <v>México - Reynosa</v>
          </cell>
          <cell r="O34">
            <v>0.15</v>
          </cell>
          <cell r="P34">
            <v>17780</v>
          </cell>
          <cell r="Q34">
            <v>5471</v>
          </cell>
          <cell r="R34">
            <v>0.15</v>
          </cell>
          <cell r="S34">
            <v>17780</v>
          </cell>
          <cell r="T34">
            <v>0</v>
          </cell>
          <cell r="U34">
            <v>97213</v>
          </cell>
          <cell r="V34">
            <v>0</v>
          </cell>
          <cell r="W34">
            <v>0</v>
          </cell>
          <cell r="X34">
            <v>138244</v>
          </cell>
          <cell r="Y34">
            <v>216173</v>
          </cell>
          <cell r="Z34">
            <v>247871</v>
          </cell>
          <cell r="AA34">
            <v>371179</v>
          </cell>
        </row>
        <row r="35">
          <cell r="A35">
            <v>1013727062</v>
          </cell>
          <cell r="B35" t="str">
            <v>ARGUELLO</v>
          </cell>
          <cell r="C35" t="str">
            <v>Jorge</v>
          </cell>
          <cell r="D35" t="str">
            <v>Profesional Principal</v>
          </cell>
          <cell r="E35">
            <v>57</v>
          </cell>
          <cell r="F35">
            <v>5476.8</v>
          </cell>
          <cell r="G35">
            <v>0</v>
          </cell>
          <cell r="H35">
            <v>2.67</v>
          </cell>
          <cell r="I35">
            <v>14628</v>
          </cell>
          <cell r="J35">
            <v>85826</v>
          </cell>
          <cell r="K35">
            <v>54037</v>
          </cell>
          <cell r="L35">
            <v>10223</v>
          </cell>
          <cell r="M35">
            <v>64260</v>
          </cell>
          <cell r="N35" t="str">
            <v>Venezuela - Caracas</v>
          </cell>
          <cell r="O35">
            <v>0.15</v>
          </cell>
          <cell r="P35">
            <v>10680</v>
          </cell>
          <cell r="Q35">
            <v>2194</v>
          </cell>
          <cell r="R35">
            <v>0.05</v>
          </cell>
          <cell r="S35">
            <v>3560</v>
          </cell>
          <cell r="T35">
            <v>0</v>
          </cell>
          <cell r="U35">
            <v>117464</v>
          </cell>
          <cell r="V35">
            <v>0</v>
          </cell>
          <cell r="W35">
            <v>0</v>
          </cell>
          <cell r="X35">
            <v>133898</v>
          </cell>
          <cell r="Y35">
            <v>208871</v>
          </cell>
          <cell r="Z35">
            <v>198158</v>
          </cell>
          <cell r="AA35">
            <v>294697</v>
          </cell>
        </row>
        <row r="36">
          <cell r="A36">
            <v>1013259141</v>
          </cell>
          <cell r="B36" t="str">
            <v>MOLINA</v>
          </cell>
          <cell r="C36" t="str">
            <v>Alfredo</v>
          </cell>
          <cell r="D36" t="str">
            <v>Profesional Principal</v>
          </cell>
          <cell r="E36">
            <v>57</v>
          </cell>
          <cell r="F36">
            <v>5094</v>
          </cell>
          <cell r="G36">
            <v>2211.6</v>
          </cell>
          <cell r="H36">
            <v>0</v>
          </cell>
          <cell r="I36">
            <v>0</v>
          </cell>
          <cell r="J36">
            <v>94973</v>
          </cell>
          <cell r="K36">
            <v>70962</v>
          </cell>
          <cell r="L36">
            <v>0</v>
          </cell>
          <cell r="M36">
            <v>70962</v>
          </cell>
          <cell r="N36" t="str">
            <v>Venezuela - Caracas</v>
          </cell>
          <cell r="O36">
            <v>0.15</v>
          </cell>
          <cell r="P36">
            <v>14246</v>
          </cell>
          <cell r="Q36">
            <v>0</v>
          </cell>
          <cell r="R36">
            <v>0.05</v>
          </cell>
          <cell r="S36">
            <v>4749</v>
          </cell>
          <cell r="T36">
            <v>0</v>
          </cell>
          <cell r="U36">
            <v>125650</v>
          </cell>
          <cell r="V36">
            <v>0</v>
          </cell>
          <cell r="W36">
            <v>0</v>
          </cell>
          <cell r="X36">
            <v>144645</v>
          </cell>
          <cell r="Y36">
            <v>226569</v>
          </cell>
          <cell r="Z36">
            <v>215607</v>
          </cell>
          <cell r="AA36">
            <v>321542</v>
          </cell>
        </row>
        <row r="37">
          <cell r="A37">
            <v>1016951326</v>
          </cell>
          <cell r="B37" t="str">
            <v>GROSSO</v>
          </cell>
          <cell r="C37" t="str">
            <v>Santiago</v>
          </cell>
          <cell r="D37" t="str">
            <v xml:space="preserve">Profesional SR. </v>
          </cell>
          <cell r="E37">
            <v>57</v>
          </cell>
          <cell r="F37">
            <v>5002.8</v>
          </cell>
          <cell r="G37">
            <v>0</v>
          </cell>
          <cell r="H37">
            <v>2</v>
          </cell>
          <cell r="I37">
            <v>10005.6</v>
          </cell>
          <cell r="J37">
            <v>75042</v>
          </cell>
          <cell r="K37">
            <v>49292</v>
          </cell>
          <cell r="L37">
            <v>7705</v>
          </cell>
          <cell r="M37">
            <v>56997</v>
          </cell>
          <cell r="N37" t="str">
            <v>Venezuela - Caracas</v>
          </cell>
          <cell r="O37">
            <v>0.15</v>
          </cell>
          <cell r="P37">
            <v>9755</v>
          </cell>
          <cell r="Q37">
            <v>1501</v>
          </cell>
          <cell r="R37">
            <v>0.05</v>
          </cell>
          <cell r="S37">
            <v>3252</v>
          </cell>
          <cell r="T37">
            <v>0</v>
          </cell>
          <cell r="U37">
            <v>107405</v>
          </cell>
          <cell r="V37">
            <v>0</v>
          </cell>
          <cell r="W37">
            <v>0</v>
          </cell>
          <cell r="X37">
            <v>121913</v>
          </cell>
          <cell r="Y37">
            <v>190043</v>
          </cell>
          <cell r="Z37">
            <v>178910</v>
          </cell>
          <cell r="AA37">
            <v>265085</v>
          </cell>
        </row>
        <row r="38">
          <cell r="A38">
            <v>1010709840</v>
          </cell>
          <cell r="B38" t="str">
            <v>CRUZ</v>
          </cell>
          <cell r="C38" t="str">
            <v>Daniel</v>
          </cell>
          <cell r="D38" t="str">
            <v xml:space="preserve"> -</v>
          </cell>
          <cell r="E38">
            <v>0</v>
          </cell>
          <cell r="F38">
            <v>3152</v>
          </cell>
          <cell r="G38">
            <v>0</v>
          </cell>
          <cell r="H38">
            <v>0</v>
          </cell>
          <cell r="I38">
            <v>0</v>
          </cell>
          <cell r="J38">
            <v>40976</v>
          </cell>
          <cell r="K38">
            <v>32200</v>
          </cell>
          <cell r="L38">
            <v>0</v>
          </cell>
          <cell r="M38">
            <v>32200</v>
          </cell>
          <cell r="N38" t="str">
            <v>Bolivia - Sta. Cruz de la Sierra</v>
          </cell>
          <cell r="O38">
            <v>0.15</v>
          </cell>
          <cell r="P38">
            <v>6146</v>
          </cell>
          <cell r="Q38">
            <v>0</v>
          </cell>
          <cell r="R38">
            <v>0.15</v>
          </cell>
          <cell r="S38">
            <v>6146</v>
          </cell>
          <cell r="T38">
            <v>0</v>
          </cell>
          <cell r="U38">
            <v>12652</v>
          </cell>
          <cell r="V38">
            <v>0</v>
          </cell>
          <cell r="W38">
            <v>0</v>
          </cell>
          <cell r="X38">
            <v>24944</v>
          </cell>
          <cell r="Y38">
            <v>36675</v>
          </cell>
          <cell r="Z38">
            <v>57144</v>
          </cell>
          <cell r="AA38">
            <v>77651</v>
          </cell>
        </row>
        <row r="39">
          <cell r="A39">
            <v>1013735426</v>
          </cell>
          <cell r="B39" t="str">
            <v>NOVILLO</v>
          </cell>
          <cell r="C39" t="str">
            <v>Gumersindo Sergio</v>
          </cell>
          <cell r="D39" t="str">
            <v>Lider Equipos SR.</v>
          </cell>
          <cell r="E39">
            <v>58</v>
          </cell>
          <cell r="F39">
            <v>6600</v>
          </cell>
          <cell r="G39">
            <v>0</v>
          </cell>
          <cell r="H39">
            <v>3.5</v>
          </cell>
          <cell r="I39">
            <v>23100</v>
          </cell>
          <cell r="J39">
            <v>108900</v>
          </cell>
          <cell r="K39">
            <v>64404</v>
          </cell>
          <cell r="L39">
            <v>15641</v>
          </cell>
          <cell r="M39">
            <v>80045</v>
          </cell>
          <cell r="N39" t="str">
            <v>USA - Lubbock</v>
          </cell>
          <cell r="O39">
            <v>0.15</v>
          </cell>
          <cell r="P39">
            <v>12870</v>
          </cell>
          <cell r="Q39">
            <v>3465</v>
          </cell>
          <cell r="R39">
            <v>0</v>
          </cell>
          <cell r="S39">
            <v>0</v>
          </cell>
          <cell r="T39">
            <v>0</v>
          </cell>
          <cell r="U39">
            <v>161090</v>
          </cell>
          <cell r="V39">
            <v>0</v>
          </cell>
          <cell r="W39">
            <v>0</v>
          </cell>
          <cell r="X39">
            <v>177425</v>
          </cell>
          <cell r="Y39">
            <v>277046</v>
          </cell>
          <cell r="Z39">
            <v>257470</v>
          </cell>
          <cell r="AA39">
            <v>385946</v>
          </cell>
        </row>
        <row r="40">
          <cell r="A40">
            <v>1013128656</v>
          </cell>
          <cell r="B40" t="str">
            <v>WEIMANN</v>
          </cell>
          <cell r="C40" t="str">
            <v>Pablo</v>
          </cell>
          <cell r="D40">
            <v>0</v>
          </cell>
          <cell r="E40">
            <v>57</v>
          </cell>
          <cell r="F40">
            <v>4440</v>
          </cell>
          <cell r="G40">
            <v>2765</v>
          </cell>
          <cell r="H40">
            <v>1.6</v>
          </cell>
          <cell r="I40">
            <v>11544</v>
          </cell>
          <cell r="J40">
            <v>105209</v>
          </cell>
          <cell r="K40">
            <v>69043</v>
          </cell>
          <cell r="L40">
            <v>7481</v>
          </cell>
          <cell r="M40">
            <v>76524</v>
          </cell>
          <cell r="N40" t="str">
            <v>USA - Houston</v>
          </cell>
          <cell r="O40">
            <v>0.15</v>
          </cell>
          <cell r="P40">
            <v>14050</v>
          </cell>
          <cell r="Q40">
            <v>1732</v>
          </cell>
          <cell r="R40">
            <v>0</v>
          </cell>
          <cell r="S40">
            <v>0</v>
          </cell>
          <cell r="T40">
            <v>0</v>
          </cell>
          <cell r="U40">
            <v>0</v>
          </cell>
          <cell r="V40">
            <v>0</v>
          </cell>
          <cell r="W40">
            <v>10743</v>
          </cell>
          <cell r="X40">
            <v>26525</v>
          </cell>
          <cell r="Y40">
            <v>38450</v>
          </cell>
          <cell r="Z40">
            <v>103049</v>
          </cell>
          <cell r="AA40">
            <v>143659</v>
          </cell>
        </row>
        <row r="41">
          <cell r="A41">
            <v>1012447277</v>
          </cell>
          <cell r="B41" t="str">
            <v>CARRO</v>
          </cell>
          <cell r="C41" t="str">
            <v>José Luis</v>
          </cell>
          <cell r="D41" t="str">
            <v>Lider Equipo SR.</v>
          </cell>
          <cell r="E41">
            <v>58</v>
          </cell>
          <cell r="F41">
            <v>6240</v>
          </cell>
          <cell r="G41">
            <v>0</v>
          </cell>
          <cell r="H41">
            <v>4</v>
          </cell>
          <cell r="I41">
            <v>24960</v>
          </cell>
          <cell r="J41">
            <v>106080</v>
          </cell>
          <cell r="K41">
            <v>60964</v>
          </cell>
          <cell r="L41">
            <v>17160</v>
          </cell>
          <cell r="M41">
            <v>78124</v>
          </cell>
          <cell r="N41" t="str">
            <v>Perú - Talara</v>
          </cell>
          <cell r="O41">
            <v>0.15</v>
          </cell>
          <cell r="P41">
            <v>12168</v>
          </cell>
          <cell r="Q41">
            <v>3744</v>
          </cell>
          <cell r="R41">
            <v>0.4</v>
          </cell>
          <cell r="S41">
            <v>32448</v>
          </cell>
          <cell r="T41">
            <v>0</v>
          </cell>
          <cell r="U41">
            <v>151692</v>
          </cell>
          <cell r="V41">
            <v>0</v>
          </cell>
          <cell r="W41">
            <v>0</v>
          </cell>
          <cell r="X41">
            <v>200052</v>
          </cell>
          <cell r="Y41">
            <v>311722</v>
          </cell>
          <cell r="Z41">
            <v>278176</v>
          </cell>
          <cell r="AA41">
            <v>417802</v>
          </cell>
        </row>
        <row r="42">
          <cell r="A42">
            <v>1012495096</v>
          </cell>
          <cell r="B42" t="str">
            <v>TORRES</v>
          </cell>
          <cell r="C42" t="str">
            <v>Rodolfo</v>
          </cell>
          <cell r="D42" t="str">
            <v>Lider Equipo</v>
          </cell>
          <cell r="E42">
            <v>57</v>
          </cell>
          <cell r="F42">
            <v>6000</v>
          </cell>
          <cell r="G42">
            <v>0</v>
          </cell>
          <cell r="H42">
            <v>3</v>
          </cell>
          <cell r="I42">
            <v>18000</v>
          </cell>
          <cell r="J42">
            <v>96000</v>
          </cell>
          <cell r="K42">
            <v>58234</v>
          </cell>
          <cell r="L42">
            <v>13477</v>
          </cell>
          <cell r="M42">
            <v>71711</v>
          </cell>
          <cell r="N42" t="str">
            <v>Perú - Talara</v>
          </cell>
          <cell r="O42">
            <v>0.15</v>
          </cell>
          <cell r="P42">
            <v>11700</v>
          </cell>
          <cell r="Q42">
            <v>2700</v>
          </cell>
          <cell r="R42">
            <v>0.4</v>
          </cell>
          <cell r="S42">
            <v>31200</v>
          </cell>
          <cell r="T42">
            <v>0</v>
          </cell>
          <cell r="U42">
            <v>134977</v>
          </cell>
          <cell r="V42">
            <v>0</v>
          </cell>
          <cell r="W42">
            <v>0</v>
          </cell>
          <cell r="X42">
            <v>180577</v>
          </cell>
          <cell r="Y42">
            <v>281974</v>
          </cell>
          <cell r="Z42">
            <v>252288</v>
          </cell>
          <cell r="AA42">
            <v>377974</v>
          </cell>
        </row>
        <row r="43">
          <cell r="A43">
            <v>1013708736</v>
          </cell>
          <cell r="B43" t="str">
            <v>LOPEZ</v>
          </cell>
          <cell r="C43" t="str">
            <v>Leandro Leslie</v>
          </cell>
          <cell r="D43" t="str">
            <v>Lider SR.</v>
          </cell>
          <cell r="E43">
            <v>55</v>
          </cell>
          <cell r="F43">
            <v>5280</v>
          </cell>
          <cell r="G43">
            <v>0</v>
          </cell>
          <cell r="H43">
            <v>0</v>
          </cell>
          <cell r="I43">
            <v>0</v>
          </cell>
          <cell r="J43">
            <v>68640</v>
          </cell>
          <cell r="K43">
            <v>52278</v>
          </cell>
          <cell r="L43">
            <v>0</v>
          </cell>
          <cell r="M43">
            <v>52278</v>
          </cell>
          <cell r="N43" t="str">
            <v>Perú - Talara</v>
          </cell>
          <cell r="O43">
            <v>0.15</v>
          </cell>
          <cell r="P43">
            <v>10296</v>
          </cell>
          <cell r="Q43">
            <v>0</v>
          </cell>
          <cell r="R43">
            <v>0.4</v>
          </cell>
          <cell r="S43">
            <v>27456</v>
          </cell>
          <cell r="T43">
            <v>0</v>
          </cell>
          <cell r="U43">
            <v>109180</v>
          </cell>
          <cell r="V43">
            <v>0</v>
          </cell>
          <cell r="W43">
            <v>0</v>
          </cell>
          <cell r="X43">
            <v>146932</v>
          </cell>
          <cell r="Y43">
            <v>227676</v>
          </cell>
          <cell r="Z43">
            <v>199210</v>
          </cell>
          <cell r="AA43">
            <v>296316</v>
          </cell>
        </row>
        <row r="44">
          <cell r="A44">
            <v>1013997164</v>
          </cell>
          <cell r="B44" t="str">
            <v>JARAMILLO</v>
          </cell>
          <cell r="C44" t="str">
            <v>Carlos Alberto</v>
          </cell>
          <cell r="D44" t="str">
            <v>Profesional SR.</v>
          </cell>
          <cell r="E44">
            <v>56</v>
          </cell>
          <cell r="F44">
            <v>4854</v>
          </cell>
          <cell r="G44">
            <v>0</v>
          </cell>
          <cell r="H44">
            <v>0</v>
          </cell>
          <cell r="I44">
            <v>0</v>
          </cell>
          <cell r="J44">
            <v>63102</v>
          </cell>
          <cell r="K44">
            <v>47592</v>
          </cell>
          <cell r="L44">
            <v>0</v>
          </cell>
          <cell r="M44">
            <v>47592</v>
          </cell>
          <cell r="N44" t="str">
            <v>Perú - Talara</v>
          </cell>
          <cell r="O44">
            <v>0.15</v>
          </cell>
          <cell r="P44">
            <v>9465</v>
          </cell>
          <cell r="Q44">
            <v>0</v>
          </cell>
          <cell r="R44">
            <v>0.4</v>
          </cell>
          <cell r="S44">
            <v>25241</v>
          </cell>
          <cell r="T44">
            <v>0</v>
          </cell>
          <cell r="U44">
            <v>97805</v>
          </cell>
          <cell r="V44">
            <v>0</v>
          </cell>
          <cell r="W44">
            <v>0</v>
          </cell>
          <cell r="X44">
            <v>132511</v>
          </cell>
          <cell r="Y44">
            <v>203818</v>
          </cell>
          <cell r="Z44">
            <v>180103</v>
          </cell>
          <cell r="AA44">
            <v>266920</v>
          </cell>
        </row>
        <row r="45">
          <cell r="A45">
            <v>1006437773</v>
          </cell>
          <cell r="B45" t="str">
            <v>PETROBRAS</v>
          </cell>
          <cell r="C45" t="str">
            <v>Ramón</v>
          </cell>
          <cell r="D45" t="str">
            <v xml:space="preserve"> X </v>
          </cell>
          <cell r="E45">
            <v>56</v>
          </cell>
          <cell r="F45">
            <v>10003</v>
          </cell>
          <cell r="G45">
            <v>0</v>
          </cell>
          <cell r="H45">
            <v>0</v>
          </cell>
          <cell r="I45">
            <v>0</v>
          </cell>
          <cell r="J45">
            <v>130039</v>
          </cell>
          <cell r="K45">
            <v>94455</v>
          </cell>
          <cell r="L45">
            <v>0</v>
          </cell>
          <cell r="M45">
            <v>94455</v>
          </cell>
          <cell r="N45" t="str">
            <v>Brasil . Rio de Janeiro</v>
          </cell>
          <cell r="O45">
            <v>0.15</v>
          </cell>
          <cell r="P45">
            <v>19506</v>
          </cell>
          <cell r="Q45">
            <v>0</v>
          </cell>
          <cell r="R45">
            <v>0.1</v>
          </cell>
          <cell r="S45">
            <v>13004</v>
          </cell>
          <cell r="T45">
            <v>0</v>
          </cell>
          <cell r="U45">
            <v>42336</v>
          </cell>
          <cell r="V45">
            <v>0</v>
          </cell>
          <cell r="W45">
            <v>0</v>
          </cell>
          <cell r="X45">
            <v>74846</v>
          </cell>
          <cell r="Y45">
            <v>120263</v>
          </cell>
          <cell r="Z45">
            <v>169301</v>
          </cell>
          <cell r="AA45">
            <v>250302</v>
          </cell>
        </row>
        <row r="46">
          <cell r="A46" t="str">
            <v>1008318885/2</v>
          </cell>
          <cell r="B46" t="str">
            <v>AMOROSO/</v>
          </cell>
          <cell r="C46" t="str">
            <v>Juan Carlos</v>
          </cell>
          <cell r="D46" t="str">
            <v>Gte. Areas de Produc</v>
          </cell>
          <cell r="E46">
            <v>61</v>
          </cell>
          <cell r="F46">
            <v>17000</v>
          </cell>
          <cell r="G46">
            <v>1400</v>
          </cell>
          <cell r="H46">
            <v>5</v>
          </cell>
          <cell r="I46">
            <v>85000</v>
          </cell>
          <cell r="J46">
            <v>324200</v>
          </cell>
          <cell r="K46" t="e">
            <v>#N/A</v>
          </cell>
          <cell r="L46" t="e">
            <v>#N/A</v>
          </cell>
          <cell r="M46" t="e">
            <v>#N/A</v>
          </cell>
          <cell r="N46" t="str">
            <v>México - Reynosa</v>
          </cell>
          <cell r="O46">
            <v>0.15</v>
          </cell>
          <cell r="P46">
            <v>35880</v>
          </cell>
          <cell r="Q46">
            <v>12750</v>
          </cell>
          <cell r="R46">
            <v>0.15</v>
          </cell>
          <cell r="S46">
            <v>35880</v>
          </cell>
          <cell r="T46">
            <v>0</v>
          </cell>
          <cell r="U46">
            <v>135656</v>
          </cell>
          <cell r="V46">
            <v>0</v>
          </cell>
          <cell r="W46">
            <v>0</v>
          </cell>
          <cell r="X46">
            <v>220166</v>
          </cell>
          <cell r="Y46" t="e">
            <v>#N/A</v>
          </cell>
          <cell r="Z46" t="e">
            <v>#N/A</v>
          </cell>
          <cell r="AA46" t="e">
            <v>#N/A</v>
          </cell>
        </row>
        <row r="47">
          <cell r="A47">
            <v>1008150982</v>
          </cell>
          <cell r="B47" t="str">
            <v>BLAZQUEZ</v>
          </cell>
          <cell r="C47" t="str">
            <v>Ricardo Gerónimo</v>
          </cell>
          <cell r="D47" t="str">
            <v>Gte. Producción</v>
          </cell>
          <cell r="E47">
            <v>0</v>
          </cell>
          <cell r="F47">
            <v>10200</v>
          </cell>
          <cell r="G47">
            <v>0</v>
          </cell>
          <cell r="H47">
            <v>5</v>
          </cell>
          <cell r="I47">
            <v>51000</v>
          </cell>
          <cell r="J47">
            <v>183600</v>
          </cell>
          <cell r="K47">
            <v>96222</v>
          </cell>
          <cell r="L47">
            <v>31991</v>
          </cell>
          <cell r="M47">
            <v>128213</v>
          </cell>
          <cell r="N47" t="str">
            <v>Perú - Lima</v>
          </cell>
          <cell r="O47">
            <v>0.15</v>
          </cell>
          <cell r="P47">
            <v>19890</v>
          </cell>
          <cell r="Q47">
            <v>7650</v>
          </cell>
          <cell r="R47">
            <v>0.25</v>
          </cell>
          <cell r="S47">
            <v>33150</v>
          </cell>
          <cell r="T47">
            <v>0</v>
          </cell>
          <cell r="U47">
            <v>216332</v>
          </cell>
          <cell r="V47">
            <v>0</v>
          </cell>
          <cell r="W47">
            <v>0</v>
          </cell>
          <cell r="X47">
            <v>277022</v>
          </cell>
          <cell r="Y47">
            <v>429677</v>
          </cell>
          <cell r="Z47">
            <v>405235</v>
          </cell>
          <cell r="AA47">
            <v>613277</v>
          </cell>
        </row>
        <row r="48">
          <cell r="A48">
            <v>1013566176</v>
          </cell>
          <cell r="B48" t="str">
            <v>SEIJO</v>
          </cell>
          <cell r="C48" t="str">
            <v>Carlos</v>
          </cell>
          <cell r="D48">
            <v>0</v>
          </cell>
          <cell r="E48">
            <v>62</v>
          </cell>
          <cell r="F48">
            <v>18500</v>
          </cell>
          <cell r="G48">
            <v>0</v>
          </cell>
          <cell r="H48">
            <v>5</v>
          </cell>
          <cell r="I48">
            <v>92500</v>
          </cell>
          <cell r="J48">
            <v>333000</v>
          </cell>
          <cell r="K48">
            <v>162930</v>
          </cell>
          <cell r="L48">
            <v>60125</v>
          </cell>
          <cell r="M48">
            <v>223055</v>
          </cell>
          <cell r="N48" t="str">
            <v>Brasil . Rio de Janeiro</v>
          </cell>
          <cell r="O48">
            <v>0.15</v>
          </cell>
          <cell r="P48">
            <v>36075</v>
          </cell>
          <cell r="Q48">
            <v>13875</v>
          </cell>
          <cell r="R48">
            <v>0.1</v>
          </cell>
          <cell r="S48">
            <v>24050</v>
          </cell>
          <cell r="T48">
            <v>0</v>
          </cell>
          <cell r="U48">
            <v>89982</v>
          </cell>
          <cell r="V48">
            <v>0</v>
          </cell>
          <cell r="W48">
            <v>0</v>
          </cell>
          <cell r="X48">
            <v>163982</v>
          </cell>
          <cell r="Y48">
            <v>252280</v>
          </cell>
          <cell r="Z48">
            <v>387037</v>
          </cell>
          <cell r="AA48">
            <v>585280</v>
          </cell>
        </row>
        <row r="49">
          <cell r="A49">
            <v>1016415959</v>
          </cell>
          <cell r="B49" t="str">
            <v>GUTIERREZ</v>
          </cell>
          <cell r="C49" t="str">
            <v>Fabián Edgardo</v>
          </cell>
          <cell r="D49" t="str">
            <v>Lider Equipo SR.</v>
          </cell>
          <cell r="E49">
            <v>58</v>
          </cell>
          <cell r="F49">
            <v>6120</v>
          </cell>
          <cell r="G49">
            <v>0</v>
          </cell>
          <cell r="H49">
            <v>3</v>
          </cell>
          <cell r="I49">
            <v>18360</v>
          </cell>
          <cell r="J49">
            <v>97920</v>
          </cell>
          <cell r="K49">
            <v>59599</v>
          </cell>
          <cell r="L49">
            <v>13707</v>
          </cell>
          <cell r="M49">
            <v>73306</v>
          </cell>
          <cell r="N49" t="str">
            <v>Perú - Lima</v>
          </cell>
          <cell r="O49">
            <v>0.15</v>
          </cell>
          <cell r="P49">
            <v>11934</v>
          </cell>
          <cell r="Q49">
            <v>2754</v>
          </cell>
          <cell r="R49">
            <v>0.25</v>
          </cell>
          <cell r="S49">
            <v>19890</v>
          </cell>
          <cell r="T49">
            <v>0</v>
          </cell>
          <cell r="U49">
            <v>145808</v>
          </cell>
          <cell r="V49">
            <v>0</v>
          </cell>
          <cell r="W49">
            <v>0</v>
          </cell>
          <cell r="X49">
            <v>180386</v>
          </cell>
          <cell r="Y49">
            <v>282214</v>
          </cell>
          <cell r="Z49">
            <v>253692</v>
          </cell>
          <cell r="AA49">
            <v>380134</v>
          </cell>
        </row>
        <row r="50">
          <cell r="A50">
            <v>1008341804</v>
          </cell>
          <cell r="B50" t="str">
            <v>FUNARO CHAÑAL</v>
          </cell>
          <cell r="C50" t="str">
            <v>Juan Carlos</v>
          </cell>
          <cell r="D50" t="str">
            <v>Gte. Abastec.</v>
          </cell>
          <cell r="E50">
            <v>57</v>
          </cell>
          <cell r="F50">
            <v>5910</v>
          </cell>
          <cell r="G50">
            <v>0</v>
          </cell>
          <cell r="H50">
            <v>3</v>
          </cell>
          <cell r="I50">
            <v>17730</v>
          </cell>
          <cell r="J50">
            <v>94560</v>
          </cell>
          <cell r="K50">
            <v>56512</v>
          </cell>
          <cell r="L50">
            <v>13184</v>
          </cell>
          <cell r="M50">
            <v>69696</v>
          </cell>
          <cell r="N50" t="str">
            <v>Perú - Lima</v>
          </cell>
          <cell r="O50">
            <v>0.15</v>
          </cell>
          <cell r="P50">
            <v>11525</v>
          </cell>
          <cell r="Q50">
            <v>2660</v>
          </cell>
          <cell r="R50">
            <v>0.25</v>
          </cell>
          <cell r="S50">
            <v>19208</v>
          </cell>
          <cell r="T50">
            <v>0</v>
          </cell>
          <cell r="U50">
            <v>126015</v>
          </cell>
          <cell r="V50">
            <v>0</v>
          </cell>
          <cell r="W50">
            <v>0</v>
          </cell>
          <cell r="X50">
            <v>159408</v>
          </cell>
          <cell r="Y50">
            <v>247746</v>
          </cell>
          <cell r="Z50">
            <v>229104</v>
          </cell>
          <cell r="AA50">
            <v>342306</v>
          </cell>
        </row>
        <row r="51">
          <cell r="A51">
            <v>1014122177</v>
          </cell>
          <cell r="B51" t="str">
            <v>PARDO</v>
          </cell>
          <cell r="C51" t="str">
            <v>Jorge Héctor</v>
          </cell>
          <cell r="D51" t="str">
            <v>Profesional Principal</v>
          </cell>
          <cell r="E51">
            <v>57</v>
          </cell>
          <cell r="F51">
            <v>5820</v>
          </cell>
          <cell r="G51">
            <v>0</v>
          </cell>
          <cell r="H51">
            <v>3</v>
          </cell>
          <cell r="I51">
            <v>17460</v>
          </cell>
          <cell r="J51">
            <v>93120</v>
          </cell>
          <cell r="K51">
            <v>56432</v>
          </cell>
          <cell r="L51">
            <v>13177</v>
          </cell>
          <cell r="M51">
            <v>69609</v>
          </cell>
          <cell r="N51" t="str">
            <v>Perú - Lima</v>
          </cell>
          <cell r="O51">
            <v>0.15</v>
          </cell>
          <cell r="P51">
            <v>11349</v>
          </cell>
          <cell r="Q51">
            <v>2619</v>
          </cell>
          <cell r="R51">
            <v>0.25</v>
          </cell>
          <cell r="S51">
            <v>18915</v>
          </cell>
          <cell r="T51">
            <v>0</v>
          </cell>
          <cell r="U51">
            <v>149539</v>
          </cell>
          <cell r="V51">
            <v>0</v>
          </cell>
          <cell r="W51">
            <v>0</v>
          </cell>
          <cell r="X51">
            <v>182422</v>
          </cell>
          <cell r="Y51">
            <v>284459</v>
          </cell>
          <cell r="Z51">
            <v>252031</v>
          </cell>
          <cell r="AA51">
            <v>377579</v>
          </cell>
        </row>
        <row r="52">
          <cell r="A52">
            <v>1011741656</v>
          </cell>
          <cell r="B52" t="str">
            <v>LLOYD</v>
          </cell>
          <cell r="C52" t="str">
            <v>Roberto Daniel</v>
          </cell>
          <cell r="D52" t="str">
            <v>Profesional Principal</v>
          </cell>
          <cell r="E52">
            <v>57</v>
          </cell>
          <cell r="F52">
            <v>5820</v>
          </cell>
          <cell r="G52">
            <v>0</v>
          </cell>
          <cell r="H52">
            <v>3</v>
          </cell>
          <cell r="I52">
            <v>17460</v>
          </cell>
          <cell r="J52">
            <v>93120</v>
          </cell>
          <cell r="K52">
            <v>56596</v>
          </cell>
          <cell r="L52">
            <v>13206</v>
          </cell>
          <cell r="M52">
            <v>69802</v>
          </cell>
          <cell r="N52" t="str">
            <v>Perú - Lima</v>
          </cell>
          <cell r="O52">
            <v>0.15</v>
          </cell>
          <cell r="P52">
            <v>11349</v>
          </cell>
          <cell r="Q52">
            <v>2619</v>
          </cell>
          <cell r="R52">
            <v>0.25</v>
          </cell>
          <cell r="S52">
            <v>18915</v>
          </cell>
          <cell r="T52">
            <v>0</v>
          </cell>
          <cell r="U52">
            <v>157749</v>
          </cell>
          <cell r="V52">
            <v>0</v>
          </cell>
          <cell r="W52">
            <v>0</v>
          </cell>
          <cell r="X52">
            <v>190632</v>
          </cell>
          <cell r="Y52">
            <v>297386</v>
          </cell>
          <cell r="Z52">
            <v>260434</v>
          </cell>
          <cell r="AA52">
            <v>390506</v>
          </cell>
        </row>
        <row r="53">
          <cell r="A53">
            <v>200</v>
          </cell>
          <cell r="B53" t="str">
            <v>BB</v>
          </cell>
          <cell r="C53" t="str">
            <v xml:space="preserve"> </v>
          </cell>
          <cell r="D53" t="str">
            <v>Gerente de Planta</v>
          </cell>
          <cell r="E53">
            <v>60</v>
          </cell>
          <cell r="F53">
            <v>7700</v>
          </cell>
          <cell r="G53">
            <v>3800</v>
          </cell>
          <cell r="H53">
            <v>4</v>
          </cell>
          <cell r="I53">
            <v>46000</v>
          </cell>
          <cell r="J53">
            <v>195500</v>
          </cell>
          <cell r="K53">
            <v>106048</v>
          </cell>
          <cell r="L53">
            <v>29900</v>
          </cell>
          <cell r="M53">
            <v>135948</v>
          </cell>
          <cell r="N53" t="str">
            <v>Brasil . Rio de Janeiro</v>
          </cell>
          <cell r="O53">
            <v>0.15</v>
          </cell>
          <cell r="P53">
            <v>22425</v>
          </cell>
          <cell r="Q53">
            <v>6900</v>
          </cell>
          <cell r="R53">
            <v>0.1</v>
          </cell>
          <cell r="S53">
            <v>14950</v>
          </cell>
          <cell r="T53">
            <v>0</v>
          </cell>
          <cell r="U53">
            <v>61309</v>
          </cell>
          <cell r="V53">
            <v>0</v>
          </cell>
          <cell r="W53">
            <v>0</v>
          </cell>
          <cell r="X53">
            <v>105584</v>
          </cell>
          <cell r="Y53">
            <v>165926</v>
          </cell>
          <cell r="Z53">
            <v>241532</v>
          </cell>
          <cell r="AA53">
            <v>361426</v>
          </cell>
        </row>
        <row r="54">
          <cell r="A54">
            <v>1014349559</v>
          </cell>
          <cell r="B54" t="str">
            <v>GIAMPAOLI</v>
          </cell>
          <cell r="C54" t="str">
            <v>Hugo</v>
          </cell>
          <cell r="D54" t="str">
            <v>Gte. País</v>
          </cell>
          <cell r="E54">
            <v>62</v>
          </cell>
          <cell r="F54">
            <v>17160</v>
          </cell>
          <cell r="G54">
            <v>0</v>
          </cell>
          <cell r="H54">
            <v>6</v>
          </cell>
          <cell r="I54">
            <v>102960</v>
          </cell>
          <cell r="J54">
            <v>326040</v>
          </cell>
          <cell r="K54">
            <v>152363</v>
          </cell>
          <cell r="L54">
            <v>66168</v>
          </cell>
          <cell r="M54">
            <v>218531</v>
          </cell>
          <cell r="N54" t="str">
            <v>Ecuador - Quito</v>
          </cell>
          <cell r="O54">
            <v>0.15</v>
          </cell>
          <cell r="P54">
            <v>33462</v>
          </cell>
          <cell r="Q54">
            <v>15444</v>
          </cell>
          <cell r="R54">
            <v>0.15</v>
          </cell>
          <cell r="S54">
            <v>33462</v>
          </cell>
          <cell r="T54">
            <v>0</v>
          </cell>
          <cell r="U54">
            <v>246488</v>
          </cell>
          <cell r="V54">
            <v>0</v>
          </cell>
          <cell r="W54">
            <v>0</v>
          </cell>
          <cell r="X54">
            <v>328856</v>
          </cell>
          <cell r="Y54">
            <v>505933</v>
          </cell>
          <cell r="Z54">
            <v>547387</v>
          </cell>
          <cell r="AA54">
            <v>831973</v>
          </cell>
        </row>
        <row r="55">
          <cell r="A55">
            <v>1011863744</v>
          </cell>
          <cell r="B55" t="str">
            <v>XXXXX MEJICO</v>
          </cell>
          <cell r="C55" t="str">
            <v>Daniel Hugo</v>
          </cell>
          <cell r="D55">
            <v>0</v>
          </cell>
          <cell r="E55">
            <v>57</v>
          </cell>
          <cell r="F55">
            <v>7200</v>
          </cell>
          <cell r="G55">
            <v>0</v>
          </cell>
          <cell r="H55">
            <v>2</v>
          </cell>
          <cell r="I55">
            <v>14400</v>
          </cell>
          <cell r="J55">
            <v>108000</v>
          </cell>
          <cell r="K55">
            <v>69767</v>
          </cell>
          <cell r="L55">
            <v>9345</v>
          </cell>
          <cell r="M55">
            <v>79112</v>
          </cell>
          <cell r="N55" t="str">
            <v>México - Reynosa</v>
          </cell>
          <cell r="O55">
            <v>0.15</v>
          </cell>
          <cell r="P55">
            <v>14040</v>
          </cell>
          <cell r="Q55">
            <v>2160</v>
          </cell>
          <cell r="R55">
            <v>0.15</v>
          </cell>
          <cell r="S55">
            <v>14040</v>
          </cell>
          <cell r="T55">
            <v>0</v>
          </cell>
          <cell r="U55">
            <v>51643</v>
          </cell>
          <cell r="V55">
            <v>0</v>
          </cell>
          <cell r="W55">
            <v>0</v>
          </cell>
          <cell r="X55">
            <v>81883</v>
          </cell>
          <cell r="Y55">
            <v>128360</v>
          </cell>
          <cell r="Z55">
            <v>160995</v>
          </cell>
          <cell r="AA55">
            <v>236360</v>
          </cell>
        </row>
        <row r="56">
          <cell r="A56">
            <v>1008389973</v>
          </cell>
          <cell r="B56" t="str">
            <v>BEGARIES</v>
          </cell>
          <cell r="C56" t="str">
            <v xml:space="preserve">Horacio </v>
          </cell>
          <cell r="D56" t="str">
            <v>Gte. Comercial</v>
          </cell>
          <cell r="E56">
            <v>62</v>
          </cell>
          <cell r="F56">
            <v>16800</v>
          </cell>
          <cell r="G56">
            <v>0</v>
          </cell>
          <cell r="H56">
            <v>4.5</v>
          </cell>
          <cell r="I56">
            <v>75600</v>
          </cell>
          <cell r="J56">
            <v>294000</v>
          </cell>
          <cell r="K56">
            <v>149392</v>
          </cell>
          <cell r="L56">
            <v>48313</v>
          </cell>
          <cell r="M56">
            <v>197705</v>
          </cell>
          <cell r="N56" t="str">
            <v>Ecuador - Quito</v>
          </cell>
          <cell r="O56">
            <v>0.15</v>
          </cell>
          <cell r="P56">
            <v>32760</v>
          </cell>
          <cell r="Q56">
            <v>11340</v>
          </cell>
          <cell r="R56">
            <v>0.15</v>
          </cell>
          <cell r="S56">
            <v>32760</v>
          </cell>
          <cell r="T56">
            <v>0</v>
          </cell>
          <cell r="U56">
            <v>229954</v>
          </cell>
          <cell r="V56">
            <v>0</v>
          </cell>
          <cell r="W56">
            <v>0</v>
          </cell>
          <cell r="X56">
            <v>306814</v>
          </cell>
          <cell r="Y56">
            <v>472022</v>
          </cell>
          <cell r="Z56">
            <v>504519</v>
          </cell>
          <cell r="AA56">
            <v>766022</v>
          </cell>
        </row>
        <row r="57">
          <cell r="A57">
            <v>0</v>
          </cell>
          <cell r="B57" t="e">
            <v>#N/A</v>
          </cell>
          <cell r="C57" t="e">
            <v>#N/A</v>
          </cell>
          <cell r="D57">
            <v>0</v>
          </cell>
          <cell r="E57">
            <v>0</v>
          </cell>
          <cell r="F57" t="e">
            <v>#N/A</v>
          </cell>
          <cell r="G57" t="e">
            <v>#N/A</v>
          </cell>
          <cell r="H57">
            <v>0</v>
          </cell>
          <cell r="I57" t="e">
            <v>#N/A</v>
          </cell>
          <cell r="J57" t="e">
            <v>#N/A</v>
          </cell>
          <cell r="K57" t="e">
            <v>#N/A</v>
          </cell>
          <cell r="L57" t="e">
            <v>#N/A</v>
          </cell>
          <cell r="M57" t="e">
            <v>#N/A</v>
          </cell>
          <cell r="N57">
            <v>0</v>
          </cell>
          <cell r="O57">
            <v>0</v>
          </cell>
          <cell r="P57" t="e">
            <v>#N/A</v>
          </cell>
          <cell r="Q57" t="e">
            <v>#N/A</v>
          </cell>
          <cell r="R57">
            <v>0</v>
          </cell>
          <cell r="S57">
            <v>0</v>
          </cell>
          <cell r="T57">
            <v>0</v>
          </cell>
          <cell r="U57">
            <v>0</v>
          </cell>
          <cell r="V57" t="e">
            <v>#N/A</v>
          </cell>
          <cell r="W57" t="e">
            <v>#N/A</v>
          </cell>
          <cell r="X57">
            <v>0</v>
          </cell>
          <cell r="Y57">
            <v>0</v>
          </cell>
          <cell r="Z57" t="e">
            <v>#N/A</v>
          </cell>
          <cell r="AA57">
            <v>0</v>
          </cell>
        </row>
        <row r="58">
          <cell r="A58">
            <v>1011863745</v>
          </cell>
          <cell r="B58" t="str">
            <v>YYYYY MEJICO</v>
          </cell>
          <cell r="C58" t="str">
            <v>Miguel</v>
          </cell>
          <cell r="D58">
            <v>0</v>
          </cell>
          <cell r="E58">
            <v>55</v>
          </cell>
          <cell r="F58">
            <v>5200</v>
          </cell>
          <cell r="G58">
            <v>0</v>
          </cell>
          <cell r="H58">
            <v>0</v>
          </cell>
          <cell r="I58">
            <v>0</v>
          </cell>
          <cell r="J58">
            <v>67600</v>
          </cell>
          <cell r="K58">
            <v>51055</v>
          </cell>
          <cell r="L58">
            <v>0</v>
          </cell>
          <cell r="M58">
            <v>51055</v>
          </cell>
          <cell r="N58" t="str">
            <v>México - Reynosa</v>
          </cell>
          <cell r="O58">
            <v>0.15</v>
          </cell>
          <cell r="P58">
            <v>10140</v>
          </cell>
          <cell r="Q58">
            <v>0</v>
          </cell>
          <cell r="R58">
            <v>0.15</v>
          </cell>
          <cell r="S58">
            <v>10140</v>
          </cell>
          <cell r="T58">
            <v>0</v>
          </cell>
          <cell r="U58">
            <v>37975</v>
          </cell>
          <cell r="V58">
            <v>0</v>
          </cell>
          <cell r="W58">
            <v>0</v>
          </cell>
          <cell r="X58">
            <v>58255</v>
          </cell>
          <cell r="Y58">
            <v>86919</v>
          </cell>
          <cell r="Z58">
            <v>109310</v>
          </cell>
          <cell r="AA58">
            <v>154519</v>
          </cell>
        </row>
        <row r="59">
          <cell r="A59" t="str">
            <v>1013566176/1</v>
          </cell>
          <cell r="B59" t="str">
            <v>SEIJO/1</v>
          </cell>
          <cell r="C59" t="str">
            <v>Carlos</v>
          </cell>
          <cell r="D59">
            <v>0</v>
          </cell>
          <cell r="E59">
            <v>63</v>
          </cell>
          <cell r="F59">
            <v>15150</v>
          </cell>
          <cell r="G59">
            <v>0</v>
          </cell>
          <cell r="H59">
            <v>3.5</v>
          </cell>
          <cell r="I59">
            <v>53025</v>
          </cell>
          <cell r="J59">
            <v>249975</v>
          </cell>
          <cell r="K59">
            <v>137104</v>
          </cell>
          <cell r="L59">
            <v>31985</v>
          </cell>
          <cell r="M59">
            <v>169089</v>
          </cell>
          <cell r="N59" t="str">
            <v>Brasil . Rio de Janeiro</v>
          </cell>
          <cell r="O59">
            <v>0.15</v>
          </cell>
          <cell r="P59">
            <v>29543</v>
          </cell>
          <cell r="Q59">
            <v>7954</v>
          </cell>
          <cell r="R59">
            <v>0.1</v>
          </cell>
          <cell r="S59">
            <v>19695</v>
          </cell>
          <cell r="T59">
            <v>0</v>
          </cell>
          <cell r="U59">
            <v>114442</v>
          </cell>
          <cell r="V59">
            <v>0</v>
          </cell>
          <cell r="W59">
            <v>0</v>
          </cell>
          <cell r="X59">
            <v>171634</v>
          </cell>
          <cell r="Y59">
            <v>264053</v>
          </cell>
          <cell r="Z59">
            <v>340723</v>
          </cell>
          <cell r="AA59">
            <v>514028</v>
          </cell>
        </row>
        <row r="60">
          <cell r="A60">
            <v>1011863746</v>
          </cell>
          <cell r="B60" t="str">
            <v>ZZZZZMEJICO</v>
          </cell>
          <cell r="C60" t="str">
            <v>Héctor</v>
          </cell>
          <cell r="D60">
            <v>0</v>
          </cell>
          <cell r="E60">
            <v>59</v>
          </cell>
          <cell r="F60">
            <v>9600</v>
          </cell>
          <cell r="G60">
            <v>0</v>
          </cell>
          <cell r="H60">
            <v>3</v>
          </cell>
          <cell r="I60">
            <v>28800</v>
          </cell>
          <cell r="J60">
            <v>153600</v>
          </cell>
          <cell r="K60">
            <v>90840</v>
          </cell>
          <cell r="L60">
            <v>17873</v>
          </cell>
          <cell r="M60">
            <v>108713</v>
          </cell>
          <cell r="N60" t="str">
            <v>México - Reynosa</v>
          </cell>
          <cell r="O60">
            <v>0.15</v>
          </cell>
          <cell r="P60">
            <v>18720</v>
          </cell>
          <cell r="Q60">
            <v>4320</v>
          </cell>
          <cell r="R60">
            <v>0.15</v>
          </cell>
          <cell r="S60">
            <v>18720</v>
          </cell>
          <cell r="T60">
            <v>0</v>
          </cell>
          <cell r="U60">
            <v>64169</v>
          </cell>
          <cell r="V60">
            <v>0</v>
          </cell>
          <cell r="W60">
            <v>0</v>
          </cell>
          <cell r="X60">
            <v>105929</v>
          </cell>
          <cell r="Y60">
            <v>166457</v>
          </cell>
          <cell r="Z60">
            <v>214642</v>
          </cell>
          <cell r="AA60">
            <v>320057</v>
          </cell>
        </row>
        <row r="61">
          <cell r="A61" t="str">
            <v>1021787741MP</v>
          </cell>
          <cell r="B61" t="str">
            <v>LEBON</v>
          </cell>
          <cell r="C61" t="str">
            <v>GUSTAVO LUIS</v>
          </cell>
          <cell r="D61" t="str">
            <v>Gte. Administración</v>
          </cell>
          <cell r="E61">
            <v>58</v>
          </cell>
          <cell r="F61">
            <v>4900</v>
          </cell>
          <cell r="G61">
            <v>2600</v>
          </cell>
          <cell r="H61">
            <v>2</v>
          </cell>
          <cell r="I61">
            <v>15000</v>
          </cell>
          <cell r="J61">
            <v>112500</v>
          </cell>
          <cell r="K61">
            <v>72806</v>
          </cell>
          <cell r="L61">
            <v>9706</v>
          </cell>
          <cell r="M61">
            <v>82512</v>
          </cell>
          <cell r="N61" t="str">
            <v>México - Reynosa</v>
          </cell>
          <cell r="O61">
            <v>0.15</v>
          </cell>
          <cell r="P61">
            <v>14625</v>
          </cell>
          <cell r="Q61">
            <v>2250</v>
          </cell>
          <cell r="R61">
            <v>0.15</v>
          </cell>
          <cell r="S61">
            <v>14625</v>
          </cell>
          <cell r="T61">
            <v>0</v>
          </cell>
          <cell r="U61">
            <v>47733</v>
          </cell>
          <cell r="V61">
            <v>0</v>
          </cell>
          <cell r="W61">
            <v>0</v>
          </cell>
          <cell r="X61">
            <v>79233</v>
          </cell>
          <cell r="Y61">
            <v>124959</v>
          </cell>
          <cell r="Z61">
            <v>161745</v>
          </cell>
          <cell r="AA61">
            <v>237459</v>
          </cell>
        </row>
        <row r="62">
          <cell r="A62">
            <v>1016868207</v>
          </cell>
          <cell r="B62" t="str">
            <v>MUSRI</v>
          </cell>
          <cell r="C62" t="str">
            <v>Daniel Amado</v>
          </cell>
          <cell r="D62" t="str">
            <v>Gte. Reservorio</v>
          </cell>
          <cell r="E62">
            <v>60</v>
          </cell>
          <cell r="F62">
            <v>8148</v>
          </cell>
          <cell r="G62">
            <v>0</v>
          </cell>
          <cell r="H62">
            <v>4</v>
          </cell>
          <cell r="I62">
            <v>32592</v>
          </cell>
          <cell r="J62">
            <v>138516</v>
          </cell>
          <cell r="K62">
            <v>77734</v>
          </cell>
          <cell r="L62">
            <v>22729</v>
          </cell>
          <cell r="M62">
            <v>100463</v>
          </cell>
          <cell r="N62" t="str">
            <v>Ecuador - Quito</v>
          </cell>
          <cell r="O62">
            <v>0.15</v>
          </cell>
          <cell r="P62">
            <v>15889</v>
          </cell>
          <cell r="Q62">
            <v>4889</v>
          </cell>
          <cell r="R62">
            <v>0.15</v>
          </cell>
          <cell r="S62">
            <v>15889</v>
          </cell>
          <cell r="T62">
            <v>0</v>
          </cell>
          <cell r="U62">
            <v>153582</v>
          </cell>
          <cell r="V62">
            <v>0</v>
          </cell>
          <cell r="W62">
            <v>0</v>
          </cell>
          <cell r="X62">
            <v>190249</v>
          </cell>
          <cell r="Y62">
            <v>298572</v>
          </cell>
          <cell r="Z62">
            <v>290712</v>
          </cell>
          <cell r="AA62">
            <v>437088</v>
          </cell>
        </row>
        <row r="63">
          <cell r="A63">
            <v>1011863743</v>
          </cell>
          <cell r="B63" t="str">
            <v>GARCIA DE LAS LONGAS</v>
          </cell>
          <cell r="C63" t="str">
            <v>Eduardo</v>
          </cell>
          <cell r="D63" t="str">
            <v>Gte Administrativo</v>
          </cell>
          <cell r="E63">
            <v>59</v>
          </cell>
          <cell r="F63">
            <v>9240</v>
          </cell>
          <cell r="G63">
            <v>0</v>
          </cell>
          <cell r="H63">
            <v>2</v>
          </cell>
          <cell r="I63">
            <v>18480</v>
          </cell>
          <cell r="J63">
            <v>138600</v>
          </cell>
          <cell r="K63">
            <v>87927</v>
          </cell>
          <cell r="L63">
            <v>12752</v>
          </cell>
          <cell r="M63">
            <v>100679</v>
          </cell>
          <cell r="N63" t="str">
            <v>México - Reynosa</v>
          </cell>
          <cell r="O63">
            <v>0.15</v>
          </cell>
          <cell r="P63">
            <v>18018</v>
          </cell>
          <cell r="Q63">
            <v>2772</v>
          </cell>
          <cell r="R63">
            <v>0.15</v>
          </cell>
          <cell r="S63">
            <v>18018</v>
          </cell>
          <cell r="T63">
            <v>0</v>
          </cell>
          <cell r="U63">
            <v>63960</v>
          </cell>
          <cell r="V63">
            <v>0</v>
          </cell>
          <cell r="W63">
            <v>0</v>
          </cell>
          <cell r="X63">
            <v>102768</v>
          </cell>
          <cell r="Y63">
            <v>164234</v>
          </cell>
          <cell r="Z63">
            <v>203447</v>
          </cell>
          <cell r="AA63">
            <v>302834</v>
          </cell>
        </row>
        <row r="64">
          <cell r="A64">
            <v>1020007228</v>
          </cell>
          <cell r="B64" t="str">
            <v>CARRO</v>
          </cell>
          <cell r="C64" t="str">
            <v>Carlos Alberto</v>
          </cell>
          <cell r="D64" t="str">
            <v>Jefe de Producción</v>
          </cell>
          <cell r="E64">
            <v>0</v>
          </cell>
          <cell r="F64">
            <v>7620</v>
          </cell>
          <cell r="G64">
            <v>0</v>
          </cell>
          <cell r="H64">
            <v>4</v>
          </cell>
          <cell r="I64">
            <v>30480</v>
          </cell>
          <cell r="J64">
            <v>129540</v>
          </cell>
          <cell r="K64">
            <v>73945</v>
          </cell>
          <cell r="L64">
            <v>20324</v>
          </cell>
          <cell r="M64">
            <v>94269</v>
          </cell>
          <cell r="N64" t="str">
            <v>Venezuela - El Tigre</v>
          </cell>
          <cell r="O64">
            <v>0.15</v>
          </cell>
          <cell r="P64">
            <v>14859</v>
          </cell>
          <cell r="Q64">
            <v>4572</v>
          </cell>
          <cell r="R64">
            <v>0.15</v>
          </cell>
          <cell r="S64">
            <v>14859</v>
          </cell>
          <cell r="T64">
            <v>0</v>
          </cell>
          <cell r="U64">
            <v>147092</v>
          </cell>
          <cell r="V64">
            <v>0</v>
          </cell>
          <cell r="W64">
            <v>0</v>
          </cell>
          <cell r="X64">
            <v>181382</v>
          </cell>
          <cell r="Y64">
            <v>284377</v>
          </cell>
          <cell r="Z64">
            <v>275651</v>
          </cell>
          <cell r="AA64">
            <v>413917</v>
          </cell>
        </row>
        <row r="65">
          <cell r="A65">
            <v>1013789218</v>
          </cell>
          <cell r="B65" t="str">
            <v>ARIAS</v>
          </cell>
          <cell r="C65" t="str">
            <v>Carlos</v>
          </cell>
          <cell r="D65" t="str">
            <v>Coord. Ambiental</v>
          </cell>
          <cell r="E65">
            <v>58</v>
          </cell>
          <cell r="F65">
            <v>7080</v>
          </cell>
          <cell r="G65">
            <v>0</v>
          </cell>
          <cell r="H65">
            <v>3</v>
          </cell>
          <cell r="I65">
            <v>21240</v>
          </cell>
          <cell r="J65">
            <v>113280</v>
          </cell>
          <cell r="K65">
            <v>68821</v>
          </cell>
          <cell r="L65">
            <v>14229</v>
          </cell>
          <cell r="M65">
            <v>83050</v>
          </cell>
          <cell r="N65" t="str">
            <v>Ecuador - Quito</v>
          </cell>
          <cell r="O65">
            <v>0.15</v>
          </cell>
          <cell r="P65">
            <v>13806</v>
          </cell>
          <cell r="Q65">
            <v>3186</v>
          </cell>
          <cell r="R65">
            <v>0.15</v>
          </cell>
          <cell r="S65">
            <v>13806</v>
          </cell>
          <cell r="T65">
            <v>0</v>
          </cell>
          <cell r="U65">
            <v>135087</v>
          </cell>
          <cell r="V65">
            <v>0</v>
          </cell>
          <cell r="W65">
            <v>0</v>
          </cell>
          <cell r="X65">
            <v>165885</v>
          </cell>
          <cell r="Y65">
            <v>259536</v>
          </cell>
          <cell r="Z65">
            <v>248935</v>
          </cell>
          <cell r="AA65">
            <v>372816</v>
          </cell>
        </row>
        <row r="66">
          <cell r="A66">
            <v>1012219406</v>
          </cell>
          <cell r="B66" t="str">
            <v>CASALIS</v>
          </cell>
          <cell r="C66" t="str">
            <v>Daniel Jorge</v>
          </cell>
          <cell r="D66" t="str">
            <v>Lider Equipo</v>
          </cell>
          <cell r="E66">
            <v>0</v>
          </cell>
          <cell r="F66">
            <v>6295.2</v>
          </cell>
          <cell r="G66">
            <v>0</v>
          </cell>
          <cell r="H66">
            <v>4</v>
          </cell>
          <cell r="I66">
            <v>25180.799999999999</v>
          </cell>
          <cell r="J66">
            <v>107018</v>
          </cell>
          <cell r="K66">
            <v>61189</v>
          </cell>
          <cell r="L66">
            <v>17344</v>
          </cell>
          <cell r="M66">
            <v>78533</v>
          </cell>
          <cell r="N66" t="str">
            <v>Ecuador - Quito</v>
          </cell>
          <cell r="O66">
            <v>0.15</v>
          </cell>
          <cell r="P66">
            <v>12276</v>
          </cell>
          <cell r="Q66">
            <v>3777</v>
          </cell>
          <cell r="R66">
            <v>0.15</v>
          </cell>
          <cell r="S66">
            <v>12276</v>
          </cell>
          <cell r="T66">
            <v>0</v>
          </cell>
          <cell r="U66">
            <v>130394</v>
          </cell>
          <cell r="V66">
            <v>0</v>
          </cell>
          <cell r="W66">
            <v>0</v>
          </cell>
          <cell r="X66">
            <v>158723</v>
          </cell>
          <cell r="Y66">
            <v>247830</v>
          </cell>
          <cell r="Z66">
            <v>237256</v>
          </cell>
          <cell r="AA66">
            <v>354848</v>
          </cell>
        </row>
        <row r="67">
          <cell r="A67">
            <v>1008435173</v>
          </cell>
          <cell r="B67" t="str">
            <v>MALFETANA</v>
          </cell>
          <cell r="C67" t="str">
            <v>Angel Omar</v>
          </cell>
          <cell r="D67" t="str">
            <v>Lider Equipo SR.</v>
          </cell>
          <cell r="E67">
            <v>58</v>
          </cell>
          <cell r="F67">
            <v>6120</v>
          </cell>
          <cell r="G67">
            <v>0</v>
          </cell>
          <cell r="H67">
            <v>3</v>
          </cell>
          <cell r="I67">
            <v>18360</v>
          </cell>
          <cell r="J67">
            <v>97920</v>
          </cell>
          <cell r="K67">
            <v>59763</v>
          </cell>
          <cell r="L67">
            <v>13735</v>
          </cell>
          <cell r="M67">
            <v>73498</v>
          </cell>
          <cell r="N67" t="str">
            <v>Ecuador - Quito</v>
          </cell>
          <cell r="O67">
            <v>0.15</v>
          </cell>
          <cell r="P67">
            <v>11934</v>
          </cell>
          <cell r="Q67">
            <v>2754</v>
          </cell>
          <cell r="R67">
            <v>0.15</v>
          </cell>
          <cell r="S67">
            <v>11934</v>
          </cell>
          <cell r="T67">
            <v>0</v>
          </cell>
          <cell r="U67">
            <v>123186</v>
          </cell>
          <cell r="V67">
            <v>0</v>
          </cell>
          <cell r="W67">
            <v>0</v>
          </cell>
          <cell r="X67">
            <v>149808</v>
          </cell>
          <cell r="Y67">
            <v>235466</v>
          </cell>
          <cell r="Z67">
            <v>223306</v>
          </cell>
          <cell r="AA67">
            <v>333386</v>
          </cell>
        </row>
        <row r="68">
          <cell r="A68">
            <v>4009804911</v>
          </cell>
          <cell r="B68" t="str">
            <v>LAMANNA</v>
          </cell>
          <cell r="C68" t="str">
            <v>Darío</v>
          </cell>
          <cell r="D68" t="str">
            <v>Abogado  Sr</v>
          </cell>
          <cell r="E68">
            <v>0</v>
          </cell>
          <cell r="F68">
            <v>5520</v>
          </cell>
          <cell r="G68">
            <v>0</v>
          </cell>
          <cell r="H68">
            <v>2</v>
          </cell>
          <cell r="I68">
            <v>11040</v>
          </cell>
          <cell r="J68">
            <v>82800</v>
          </cell>
          <cell r="K68">
            <v>54047</v>
          </cell>
          <cell r="L68">
            <v>7554</v>
          </cell>
          <cell r="M68">
            <v>61601</v>
          </cell>
          <cell r="N68" t="str">
            <v>Ecuador - Quito</v>
          </cell>
          <cell r="O68">
            <v>0.15</v>
          </cell>
          <cell r="P68">
            <v>10764</v>
          </cell>
          <cell r="Q68">
            <v>1656</v>
          </cell>
          <cell r="R68">
            <v>0.15</v>
          </cell>
          <cell r="S68">
            <v>10764</v>
          </cell>
          <cell r="T68">
            <v>0</v>
          </cell>
          <cell r="U68">
            <v>99078</v>
          </cell>
          <cell r="V68">
            <v>0</v>
          </cell>
          <cell r="W68">
            <v>0</v>
          </cell>
          <cell r="X68">
            <v>122262</v>
          </cell>
          <cell r="Y68">
            <v>189905</v>
          </cell>
          <cell r="Z68">
            <v>183863</v>
          </cell>
          <cell r="AA68">
            <v>272705</v>
          </cell>
        </row>
        <row r="69">
          <cell r="A69" t="str">
            <v>1021787741MIN</v>
          </cell>
          <cell r="B69" t="str">
            <v>LEBON</v>
          </cell>
          <cell r="C69" t="str">
            <v>GUSTAVO LUIS</v>
          </cell>
          <cell r="D69">
            <v>0</v>
          </cell>
          <cell r="E69">
            <v>0</v>
          </cell>
          <cell r="F69">
            <v>4900</v>
          </cell>
          <cell r="G69">
            <v>1100</v>
          </cell>
          <cell r="H69">
            <v>2</v>
          </cell>
          <cell r="I69">
            <v>12000</v>
          </cell>
          <cell r="J69">
            <v>90000</v>
          </cell>
          <cell r="K69">
            <v>58234</v>
          </cell>
          <cell r="L69">
            <v>9097</v>
          </cell>
          <cell r="M69">
            <v>67331</v>
          </cell>
          <cell r="N69" t="str">
            <v>México - Reynosa</v>
          </cell>
          <cell r="O69">
            <v>0.15</v>
          </cell>
          <cell r="P69">
            <v>11700</v>
          </cell>
          <cell r="Q69">
            <v>1800</v>
          </cell>
          <cell r="R69">
            <v>0.15</v>
          </cell>
          <cell r="S69">
            <v>11700</v>
          </cell>
          <cell r="T69">
            <v>0</v>
          </cell>
          <cell r="U69">
            <v>41338</v>
          </cell>
          <cell r="V69">
            <v>0</v>
          </cell>
          <cell r="W69">
            <v>0</v>
          </cell>
          <cell r="X69">
            <v>66538</v>
          </cell>
          <cell r="Y69">
            <v>102137</v>
          </cell>
          <cell r="Z69">
            <v>133869</v>
          </cell>
          <cell r="AA69">
            <v>192137</v>
          </cell>
        </row>
        <row r="70">
          <cell r="A70">
            <v>1018429834</v>
          </cell>
          <cell r="B70" t="str">
            <v>GUIÑAZU</v>
          </cell>
          <cell r="C70" t="str">
            <v>Alfredo Walter</v>
          </cell>
          <cell r="D70" t="str">
            <v>Jefe Perforac.</v>
          </cell>
          <cell r="E70">
            <v>56</v>
          </cell>
          <cell r="F70">
            <v>5280</v>
          </cell>
          <cell r="G70">
            <v>0</v>
          </cell>
          <cell r="H70">
            <v>2</v>
          </cell>
          <cell r="I70">
            <v>10560</v>
          </cell>
          <cell r="J70">
            <v>79200</v>
          </cell>
          <cell r="K70">
            <v>51856</v>
          </cell>
          <cell r="L70">
            <v>7137</v>
          </cell>
          <cell r="M70">
            <v>58993</v>
          </cell>
          <cell r="N70" t="str">
            <v>Ecuador - Quito</v>
          </cell>
          <cell r="O70">
            <v>0.15</v>
          </cell>
          <cell r="P70">
            <v>10296</v>
          </cell>
          <cell r="Q70">
            <v>1584</v>
          </cell>
          <cell r="R70">
            <v>0.15</v>
          </cell>
          <cell r="S70">
            <v>10296</v>
          </cell>
          <cell r="T70">
            <v>0</v>
          </cell>
          <cell r="U70">
            <v>102232</v>
          </cell>
          <cell r="V70">
            <v>0</v>
          </cell>
          <cell r="W70">
            <v>0</v>
          </cell>
          <cell r="X70">
            <v>124408</v>
          </cell>
          <cell r="Y70">
            <v>192794</v>
          </cell>
          <cell r="Z70">
            <v>183401</v>
          </cell>
          <cell r="AA70">
            <v>271994</v>
          </cell>
        </row>
        <row r="71">
          <cell r="A71" t="str">
            <v>1013566776-</v>
          </cell>
          <cell r="B71" t="str">
            <v>SEIJO - TAKE OVER</v>
          </cell>
          <cell r="C71" t="str">
            <v>Carlos</v>
          </cell>
          <cell r="D71">
            <v>0</v>
          </cell>
          <cell r="E71">
            <v>62</v>
          </cell>
          <cell r="F71">
            <v>18500</v>
          </cell>
          <cell r="G71">
            <v>4625</v>
          </cell>
          <cell r="H71">
            <v>4</v>
          </cell>
          <cell r="I71">
            <v>74000</v>
          </cell>
          <cell r="J71">
            <v>374625</v>
          </cell>
          <cell r="K71">
            <v>202011</v>
          </cell>
          <cell r="L71">
            <v>48100</v>
          </cell>
          <cell r="M71">
            <v>250111</v>
          </cell>
          <cell r="N71" t="str">
            <v>Francia - París</v>
          </cell>
          <cell r="O71">
            <v>0.15</v>
          </cell>
          <cell r="P71">
            <v>45094</v>
          </cell>
          <cell r="Q71">
            <v>11100</v>
          </cell>
          <cell r="R71">
            <v>0</v>
          </cell>
          <cell r="S71">
            <v>0</v>
          </cell>
          <cell r="T71">
            <v>0</v>
          </cell>
          <cell r="U71">
            <v>0</v>
          </cell>
          <cell r="V71">
            <v>0</v>
          </cell>
          <cell r="W71">
            <v>0</v>
          </cell>
          <cell r="X71">
            <v>56194</v>
          </cell>
          <cell r="Y71">
            <v>86452</v>
          </cell>
          <cell r="Z71">
            <v>306305</v>
          </cell>
          <cell r="AA71">
            <v>461077</v>
          </cell>
        </row>
        <row r="72">
          <cell r="A72">
            <v>13</v>
          </cell>
          <cell r="B72" t="str">
            <v>EJEMPLO 3</v>
          </cell>
          <cell r="C72">
            <v>0</v>
          </cell>
          <cell r="D72">
            <v>0</v>
          </cell>
          <cell r="E72">
            <v>0</v>
          </cell>
          <cell r="F72">
            <v>6471</v>
          </cell>
          <cell r="G72">
            <v>0</v>
          </cell>
          <cell r="H72">
            <v>4</v>
          </cell>
          <cell r="I72">
            <v>25884</v>
          </cell>
          <cell r="J72">
            <v>110007</v>
          </cell>
          <cell r="K72">
            <v>62784</v>
          </cell>
          <cell r="L72">
            <v>17793</v>
          </cell>
          <cell r="M72">
            <v>80577</v>
          </cell>
          <cell r="N72" t="str">
            <v>México - Reynosa</v>
          </cell>
          <cell r="O72">
            <v>0.15</v>
          </cell>
          <cell r="P72">
            <v>12618</v>
          </cell>
          <cell r="Q72">
            <v>3883</v>
          </cell>
          <cell r="R72">
            <v>0.15</v>
          </cell>
          <cell r="S72">
            <v>12618</v>
          </cell>
          <cell r="T72">
            <v>0</v>
          </cell>
          <cell r="U72">
            <v>78461</v>
          </cell>
          <cell r="V72">
            <v>0</v>
          </cell>
          <cell r="W72">
            <v>0</v>
          </cell>
          <cell r="X72">
            <v>107580</v>
          </cell>
          <cell r="Y72">
            <v>169304</v>
          </cell>
          <cell r="Z72">
            <v>188157</v>
          </cell>
          <cell r="AA72">
            <v>279311</v>
          </cell>
        </row>
        <row r="73">
          <cell r="A73">
            <v>1021368232</v>
          </cell>
          <cell r="B73" t="str">
            <v>RECIO</v>
          </cell>
          <cell r="C73" t="str">
            <v>Mauricio Nestor</v>
          </cell>
          <cell r="D73" t="str">
            <v>Profesional Sr.</v>
          </cell>
          <cell r="E73">
            <v>0</v>
          </cell>
          <cell r="F73">
            <v>4879.2</v>
          </cell>
          <cell r="G73">
            <v>0</v>
          </cell>
          <cell r="H73">
            <v>1</v>
          </cell>
          <cell r="I73">
            <v>4879.2</v>
          </cell>
          <cell r="J73">
            <v>68309</v>
          </cell>
          <cell r="K73">
            <v>47844</v>
          </cell>
          <cell r="L73">
            <v>3757</v>
          </cell>
          <cell r="M73">
            <v>51601</v>
          </cell>
          <cell r="N73" t="str">
            <v>Ecuador - Quito</v>
          </cell>
          <cell r="O73">
            <v>0.15</v>
          </cell>
          <cell r="P73">
            <v>9514</v>
          </cell>
          <cell r="Q73">
            <v>732</v>
          </cell>
          <cell r="R73">
            <v>0.15</v>
          </cell>
          <cell r="S73">
            <v>9514</v>
          </cell>
          <cell r="T73">
            <v>0</v>
          </cell>
          <cell r="U73">
            <v>93079</v>
          </cell>
          <cell r="V73">
            <v>0</v>
          </cell>
          <cell r="W73">
            <v>0</v>
          </cell>
          <cell r="X73">
            <v>112839</v>
          </cell>
          <cell r="Y73">
            <v>173351</v>
          </cell>
          <cell r="Z73">
            <v>164440</v>
          </cell>
          <cell r="AA73">
            <v>241660</v>
          </cell>
        </row>
        <row r="74">
          <cell r="A74">
            <v>0</v>
          </cell>
          <cell r="B74" t="e">
            <v>#N/A</v>
          </cell>
          <cell r="C74" t="e">
            <v>#N/A</v>
          </cell>
          <cell r="D74">
            <v>0</v>
          </cell>
          <cell r="E74">
            <v>0</v>
          </cell>
          <cell r="F74" t="e">
            <v>#N/A</v>
          </cell>
          <cell r="G74" t="e">
            <v>#N/A</v>
          </cell>
          <cell r="H74">
            <v>0</v>
          </cell>
          <cell r="I74" t="e">
            <v>#N/A</v>
          </cell>
          <cell r="J74" t="e">
            <v>#N/A</v>
          </cell>
          <cell r="K74" t="e">
            <v>#N/A</v>
          </cell>
          <cell r="L74" t="e">
            <v>#N/A</v>
          </cell>
          <cell r="M74" t="e">
            <v>#N/A</v>
          </cell>
          <cell r="N74">
            <v>0</v>
          </cell>
          <cell r="O74">
            <v>0</v>
          </cell>
          <cell r="P74" t="e">
            <v>#N/A</v>
          </cell>
          <cell r="Q74" t="e">
            <v>#N/A</v>
          </cell>
          <cell r="R74">
            <v>0</v>
          </cell>
          <cell r="S74">
            <v>0</v>
          </cell>
          <cell r="T74">
            <v>0</v>
          </cell>
          <cell r="U74">
            <v>0</v>
          </cell>
          <cell r="V74" t="e">
            <v>#N/A</v>
          </cell>
          <cell r="W74" t="e">
            <v>#N/A</v>
          </cell>
          <cell r="X74">
            <v>0</v>
          </cell>
          <cell r="Y74">
            <v>0</v>
          </cell>
          <cell r="Z74" t="e">
            <v>#N/A</v>
          </cell>
          <cell r="AA74">
            <v>0</v>
          </cell>
        </row>
        <row r="75">
          <cell r="A75">
            <v>1018084529</v>
          </cell>
          <cell r="B75" t="str">
            <v>CASTILLO</v>
          </cell>
          <cell r="C75" t="str">
            <v>Guillermo</v>
          </cell>
          <cell r="D75" t="str">
            <v>Gerente de Ventas</v>
          </cell>
          <cell r="E75">
            <v>0</v>
          </cell>
          <cell r="F75">
            <v>9000</v>
          </cell>
          <cell r="G75">
            <v>0</v>
          </cell>
          <cell r="H75">
            <v>0</v>
          </cell>
          <cell r="I75">
            <v>0</v>
          </cell>
          <cell r="J75">
            <v>117000</v>
          </cell>
          <cell r="K75">
            <v>85300</v>
          </cell>
          <cell r="L75">
            <v>0</v>
          </cell>
          <cell r="M75">
            <v>85300</v>
          </cell>
          <cell r="N75" t="str">
            <v>Brasil - San Pablo</v>
          </cell>
          <cell r="O75">
            <v>0.15</v>
          </cell>
          <cell r="P75">
            <v>17550</v>
          </cell>
          <cell r="Q75">
            <v>0</v>
          </cell>
          <cell r="R75">
            <v>0.05</v>
          </cell>
          <cell r="S75">
            <v>5850</v>
          </cell>
          <cell r="T75">
            <v>0</v>
          </cell>
          <cell r="U75">
            <v>0</v>
          </cell>
          <cell r="V75">
            <v>0</v>
          </cell>
          <cell r="W75">
            <v>0</v>
          </cell>
          <cell r="X75">
            <v>23400</v>
          </cell>
          <cell r="Y75">
            <v>36745</v>
          </cell>
          <cell r="Z75">
            <v>108700</v>
          </cell>
          <cell r="AA75">
            <v>153745</v>
          </cell>
        </row>
        <row r="76">
          <cell r="A76">
            <v>1017653363</v>
          </cell>
          <cell r="B76" t="str">
            <v>MAS</v>
          </cell>
          <cell r="C76" t="str">
            <v>Gustavo</v>
          </cell>
          <cell r="D76">
            <v>0</v>
          </cell>
          <cell r="E76">
            <v>0</v>
          </cell>
          <cell r="F76">
            <v>14000</v>
          </cell>
          <cell r="G76">
            <v>0</v>
          </cell>
          <cell r="H76">
            <v>5</v>
          </cell>
          <cell r="I76">
            <v>70000</v>
          </cell>
          <cell r="J76">
            <v>252000</v>
          </cell>
          <cell r="K76">
            <v>127173</v>
          </cell>
          <cell r="L76">
            <v>43232</v>
          </cell>
          <cell r="M76">
            <v>170405</v>
          </cell>
          <cell r="N76" t="str">
            <v>Bolivia - Sta. Cruz de la Sierra</v>
          </cell>
          <cell r="O76">
            <v>0.15</v>
          </cell>
          <cell r="P76">
            <v>27300</v>
          </cell>
          <cell r="Q76">
            <v>10500</v>
          </cell>
          <cell r="R76">
            <v>0.15</v>
          </cell>
          <cell r="S76">
            <v>27300</v>
          </cell>
          <cell r="T76">
            <v>0</v>
          </cell>
          <cell r="U76">
            <v>128324</v>
          </cell>
          <cell r="V76">
            <v>0</v>
          </cell>
          <cell r="W76">
            <v>0</v>
          </cell>
          <cell r="X76">
            <v>193424</v>
          </cell>
          <cell r="Y76">
            <v>297576</v>
          </cell>
          <cell r="Z76">
            <v>363829</v>
          </cell>
          <cell r="AA76">
            <v>549576</v>
          </cell>
        </row>
        <row r="77">
          <cell r="A77">
            <v>1012780048</v>
          </cell>
          <cell r="B77" t="str">
            <v>ANGIOLINI</v>
          </cell>
          <cell r="C77" t="str">
            <v>Fernando</v>
          </cell>
          <cell r="D77">
            <v>0</v>
          </cell>
          <cell r="E77">
            <v>0</v>
          </cell>
          <cell r="F77">
            <v>7680</v>
          </cell>
          <cell r="G77">
            <v>0</v>
          </cell>
          <cell r="H77">
            <v>3</v>
          </cell>
          <cell r="I77">
            <v>23040</v>
          </cell>
          <cell r="J77">
            <v>122880</v>
          </cell>
          <cell r="K77">
            <v>73551</v>
          </cell>
          <cell r="L77">
            <v>15332</v>
          </cell>
          <cell r="M77">
            <v>88883</v>
          </cell>
          <cell r="N77" t="str">
            <v>Brasil - Porto Alegre</v>
          </cell>
          <cell r="O77">
            <v>0.15</v>
          </cell>
          <cell r="P77">
            <v>14976</v>
          </cell>
          <cell r="Q77">
            <v>3456</v>
          </cell>
          <cell r="R77">
            <v>0.05</v>
          </cell>
          <cell r="S77">
            <v>4992</v>
          </cell>
          <cell r="T77">
            <v>0</v>
          </cell>
          <cell r="U77">
            <v>37202</v>
          </cell>
          <cell r="V77">
            <v>0</v>
          </cell>
          <cell r="W77">
            <v>0</v>
          </cell>
          <cell r="X77">
            <v>60626</v>
          </cell>
          <cell r="Y77">
            <v>94142</v>
          </cell>
          <cell r="Z77">
            <v>149509</v>
          </cell>
          <cell r="AA77">
            <v>217022</v>
          </cell>
        </row>
        <row r="78">
          <cell r="A78">
            <v>1025647012</v>
          </cell>
          <cell r="B78" t="str">
            <v>BIGGI</v>
          </cell>
          <cell r="C78" t="str">
            <v>Diego</v>
          </cell>
          <cell r="D78">
            <v>0</v>
          </cell>
          <cell r="E78">
            <v>0</v>
          </cell>
          <cell r="F78">
            <v>4900</v>
          </cell>
          <cell r="G78">
            <v>0</v>
          </cell>
          <cell r="H78">
            <v>2</v>
          </cell>
          <cell r="I78">
            <v>9800</v>
          </cell>
          <cell r="J78">
            <v>73500</v>
          </cell>
          <cell r="K78">
            <v>48474</v>
          </cell>
          <cell r="L78">
            <v>7546</v>
          </cell>
          <cell r="M78">
            <v>56020</v>
          </cell>
          <cell r="N78" t="str">
            <v>Venezuela - Caracas</v>
          </cell>
          <cell r="O78">
            <v>0.15</v>
          </cell>
          <cell r="P78">
            <v>9555</v>
          </cell>
          <cell r="Q78">
            <v>1470</v>
          </cell>
          <cell r="R78">
            <v>0.05</v>
          </cell>
          <cell r="S78">
            <v>3185</v>
          </cell>
          <cell r="T78">
            <v>0</v>
          </cell>
          <cell r="U78">
            <v>80485</v>
          </cell>
          <cell r="V78">
            <v>0</v>
          </cell>
          <cell r="W78">
            <v>0</v>
          </cell>
          <cell r="X78">
            <v>94695</v>
          </cell>
          <cell r="Y78">
            <v>146935</v>
          </cell>
          <cell r="Z78">
            <v>150715</v>
          </cell>
          <cell r="AA78">
            <v>220435</v>
          </cell>
        </row>
        <row r="79">
          <cell r="A79">
            <v>14</v>
          </cell>
          <cell r="B79" t="str">
            <v>EJEMPLO 4</v>
          </cell>
          <cell r="C79">
            <v>0</v>
          </cell>
          <cell r="D79">
            <v>0</v>
          </cell>
          <cell r="E79">
            <v>0</v>
          </cell>
          <cell r="F79">
            <v>21053</v>
          </cell>
          <cell r="G79">
            <v>0</v>
          </cell>
          <cell r="H79">
            <v>6</v>
          </cell>
          <cell r="I79">
            <v>126318</v>
          </cell>
          <cell r="J79">
            <v>400007</v>
          </cell>
          <cell r="K79">
            <v>184503</v>
          </cell>
          <cell r="L79">
            <v>82106</v>
          </cell>
          <cell r="M79">
            <v>266609</v>
          </cell>
          <cell r="N79" t="str">
            <v>México - Reynosa</v>
          </cell>
          <cell r="O79">
            <v>0.15</v>
          </cell>
          <cell r="P79">
            <v>41053</v>
          </cell>
          <cell r="Q79">
            <v>18948</v>
          </cell>
          <cell r="R79">
            <v>0.15</v>
          </cell>
          <cell r="S79">
            <v>41053</v>
          </cell>
          <cell r="T79">
            <v>0</v>
          </cell>
          <cell r="U79">
            <v>172119</v>
          </cell>
          <cell r="V79">
            <v>0</v>
          </cell>
          <cell r="W79">
            <v>0</v>
          </cell>
          <cell r="X79">
            <v>273173</v>
          </cell>
          <cell r="Y79">
            <v>420266</v>
          </cell>
          <cell r="Z79">
            <v>539782</v>
          </cell>
          <cell r="AA79">
            <v>820273</v>
          </cell>
        </row>
        <row r="80">
          <cell r="A80">
            <v>1021787741</v>
          </cell>
          <cell r="B80" t="str">
            <v>LEBON</v>
          </cell>
          <cell r="C80" t="str">
            <v>GUSTAVO LUIS</v>
          </cell>
          <cell r="D80" t="str">
            <v>Gerente Operaciones</v>
          </cell>
          <cell r="E80">
            <v>58</v>
          </cell>
          <cell r="F80">
            <v>3465</v>
          </cell>
          <cell r="G80">
            <v>3135</v>
          </cell>
          <cell r="H80">
            <v>2</v>
          </cell>
          <cell r="I80">
            <v>13200</v>
          </cell>
          <cell r="J80">
            <v>99000</v>
          </cell>
          <cell r="K80">
            <v>64073</v>
          </cell>
          <cell r="L80">
            <v>9636</v>
          </cell>
          <cell r="M80">
            <v>73709</v>
          </cell>
          <cell r="N80" t="str">
            <v>México - Reynosa</v>
          </cell>
          <cell r="O80">
            <v>0.15</v>
          </cell>
          <cell r="P80">
            <v>12870</v>
          </cell>
          <cell r="Q80">
            <v>1980</v>
          </cell>
          <cell r="R80">
            <v>0.15</v>
          </cell>
          <cell r="S80">
            <v>12870</v>
          </cell>
          <cell r="T80">
            <v>0</v>
          </cell>
          <cell r="U80">
            <v>44236</v>
          </cell>
          <cell r="V80">
            <v>0</v>
          </cell>
          <cell r="W80">
            <v>0</v>
          </cell>
          <cell r="X80">
            <v>71956</v>
          </cell>
          <cell r="Y80">
            <v>113776</v>
          </cell>
          <cell r="Z80">
            <v>145665</v>
          </cell>
          <cell r="AA80">
            <v>212776</v>
          </cell>
        </row>
        <row r="81">
          <cell r="A81">
            <v>1020007227</v>
          </cell>
          <cell r="B81" t="str">
            <v>CARRO</v>
          </cell>
          <cell r="C81" t="str">
            <v>Carlos</v>
          </cell>
          <cell r="D81" t="str">
            <v>Jefe de Producción</v>
          </cell>
          <cell r="E81">
            <v>0</v>
          </cell>
          <cell r="F81">
            <v>8500</v>
          </cell>
          <cell r="G81">
            <v>1400</v>
          </cell>
          <cell r="H81">
            <v>4</v>
          </cell>
          <cell r="I81">
            <v>39600</v>
          </cell>
          <cell r="J81">
            <v>168300</v>
          </cell>
          <cell r="K81">
            <v>93690</v>
          </cell>
          <cell r="L81">
            <v>24685</v>
          </cell>
          <cell r="M81">
            <v>118375</v>
          </cell>
          <cell r="N81" t="str">
            <v>Venezuela - El Tigre</v>
          </cell>
          <cell r="O81">
            <v>0.15</v>
          </cell>
          <cell r="P81">
            <v>19305</v>
          </cell>
          <cell r="Q81">
            <v>5940</v>
          </cell>
          <cell r="R81">
            <v>0.15</v>
          </cell>
          <cell r="S81">
            <v>19305</v>
          </cell>
          <cell r="T81">
            <v>0</v>
          </cell>
          <cell r="U81">
            <v>119322</v>
          </cell>
          <cell r="V81">
            <v>0</v>
          </cell>
          <cell r="W81">
            <v>0</v>
          </cell>
          <cell r="X81">
            <v>163872</v>
          </cell>
          <cell r="Y81">
            <v>255765</v>
          </cell>
          <cell r="Z81">
            <v>282247</v>
          </cell>
          <cell r="AA81">
            <v>424065</v>
          </cell>
        </row>
        <row r="82">
          <cell r="A82">
            <v>1020007228</v>
          </cell>
          <cell r="B82" t="str">
            <v>CARRO</v>
          </cell>
          <cell r="C82" t="str">
            <v>Carlos Alberto</v>
          </cell>
          <cell r="D82" t="str">
            <v>Jefe de Producción</v>
          </cell>
          <cell r="E82">
            <v>0</v>
          </cell>
          <cell r="F82">
            <v>7620</v>
          </cell>
          <cell r="G82">
            <v>0</v>
          </cell>
          <cell r="H82">
            <v>4</v>
          </cell>
          <cell r="I82">
            <v>30480</v>
          </cell>
          <cell r="J82">
            <v>129540</v>
          </cell>
          <cell r="K82">
            <v>73945</v>
          </cell>
          <cell r="L82">
            <v>20324</v>
          </cell>
          <cell r="M82">
            <v>94269</v>
          </cell>
          <cell r="N82" t="str">
            <v>Venezuela - El Tigre</v>
          </cell>
          <cell r="O82">
            <v>0.15</v>
          </cell>
          <cell r="P82">
            <v>14859</v>
          </cell>
          <cell r="Q82">
            <v>4572</v>
          </cell>
          <cell r="R82">
            <v>0.15</v>
          </cell>
          <cell r="S82">
            <v>14859</v>
          </cell>
          <cell r="T82">
            <v>0</v>
          </cell>
          <cell r="U82">
            <v>147092</v>
          </cell>
          <cell r="V82">
            <v>0</v>
          </cell>
          <cell r="W82">
            <v>0</v>
          </cell>
          <cell r="X82">
            <v>181382</v>
          </cell>
          <cell r="Y82">
            <v>284377</v>
          </cell>
          <cell r="Z82">
            <v>275651</v>
          </cell>
          <cell r="AA82">
            <v>413917</v>
          </cell>
        </row>
        <row r="83">
          <cell r="A83">
            <v>0</v>
          </cell>
          <cell r="B83" t="e">
            <v>#N/A</v>
          </cell>
          <cell r="C83" t="e">
            <v>#N/A</v>
          </cell>
          <cell r="D83">
            <v>0</v>
          </cell>
          <cell r="E83">
            <v>0</v>
          </cell>
          <cell r="F83" t="e">
            <v>#N/A</v>
          </cell>
          <cell r="G83" t="e">
            <v>#N/A</v>
          </cell>
          <cell r="H83">
            <v>0</v>
          </cell>
          <cell r="I83" t="e">
            <v>#N/A</v>
          </cell>
          <cell r="J83" t="e">
            <v>#N/A</v>
          </cell>
          <cell r="K83" t="e">
            <v>#N/A</v>
          </cell>
          <cell r="L83" t="e">
            <v>#N/A</v>
          </cell>
          <cell r="M83" t="e">
            <v>#N/A</v>
          </cell>
          <cell r="N83">
            <v>0</v>
          </cell>
          <cell r="O83">
            <v>0</v>
          </cell>
          <cell r="P83" t="e">
            <v>#N/A</v>
          </cell>
          <cell r="Q83" t="e">
            <v>#N/A</v>
          </cell>
          <cell r="R83">
            <v>0</v>
          </cell>
          <cell r="S83">
            <v>0</v>
          </cell>
          <cell r="T83">
            <v>0</v>
          </cell>
          <cell r="U83">
            <v>0</v>
          </cell>
          <cell r="V83" t="e">
            <v>#N/A</v>
          </cell>
          <cell r="W83" t="e">
            <v>#N/A</v>
          </cell>
          <cell r="X83">
            <v>0</v>
          </cell>
          <cell r="Y83">
            <v>0</v>
          </cell>
          <cell r="Z83" t="e">
            <v>#N/A</v>
          </cell>
          <cell r="AA83">
            <v>0</v>
          </cell>
        </row>
        <row r="84">
          <cell r="A84">
            <v>0</v>
          </cell>
          <cell r="B84" t="e">
            <v>#N/A</v>
          </cell>
          <cell r="C84" t="e">
            <v>#N/A</v>
          </cell>
          <cell r="D84">
            <v>0</v>
          </cell>
          <cell r="E84">
            <v>0</v>
          </cell>
          <cell r="F84" t="e">
            <v>#N/A</v>
          </cell>
          <cell r="G84" t="e">
            <v>#N/A</v>
          </cell>
          <cell r="H84">
            <v>0</v>
          </cell>
          <cell r="I84" t="e">
            <v>#N/A</v>
          </cell>
          <cell r="J84" t="e">
            <v>#N/A</v>
          </cell>
          <cell r="K84" t="e">
            <v>#N/A</v>
          </cell>
          <cell r="L84" t="e">
            <v>#N/A</v>
          </cell>
          <cell r="M84" t="e">
            <v>#N/A</v>
          </cell>
          <cell r="N84">
            <v>0</v>
          </cell>
          <cell r="O84">
            <v>0</v>
          </cell>
          <cell r="P84" t="e">
            <v>#N/A</v>
          </cell>
          <cell r="Q84" t="e">
            <v>#N/A</v>
          </cell>
          <cell r="R84">
            <v>0</v>
          </cell>
          <cell r="S84">
            <v>0</v>
          </cell>
          <cell r="T84">
            <v>0</v>
          </cell>
          <cell r="U84">
            <v>0</v>
          </cell>
          <cell r="V84" t="e">
            <v>#N/A</v>
          </cell>
          <cell r="W84" t="e">
            <v>#N/A</v>
          </cell>
          <cell r="X84">
            <v>0</v>
          </cell>
          <cell r="Y84">
            <v>0</v>
          </cell>
          <cell r="Z84" t="e">
            <v>#N/A</v>
          </cell>
          <cell r="AA84">
            <v>0</v>
          </cell>
        </row>
        <row r="85">
          <cell r="A85">
            <v>0</v>
          </cell>
          <cell r="B85" t="e">
            <v>#N/A</v>
          </cell>
          <cell r="C85" t="e">
            <v>#N/A</v>
          </cell>
          <cell r="D85">
            <v>0</v>
          </cell>
          <cell r="E85">
            <v>0</v>
          </cell>
          <cell r="F85" t="e">
            <v>#N/A</v>
          </cell>
          <cell r="G85" t="e">
            <v>#N/A</v>
          </cell>
          <cell r="H85">
            <v>0</v>
          </cell>
          <cell r="I85" t="e">
            <v>#N/A</v>
          </cell>
          <cell r="J85" t="e">
            <v>#N/A</v>
          </cell>
          <cell r="K85" t="e">
            <v>#N/A</v>
          </cell>
          <cell r="L85" t="e">
            <v>#N/A</v>
          </cell>
          <cell r="M85" t="e">
            <v>#N/A</v>
          </cell>
          <cell r="N85">
            <v>0</v>
          </cell>
          <cell r="O85">
            <v>0</v>
          </cell>
          <cell r="P85" t="e">
            <v>#N/A</v>
          </cell>
          <cell r="Q85" t="e">
            <v>#N/A</v>
          </cell>
          <cell r="R85">
            <v>0</v>
          </cell>
          <cell r="S85">
            <v>0</v>
          </cell>
          <cell r="T85">
            <v>0</v>
          </cell>
          <cell r="U85">
            <v>0</v>
          </cell>
          <cell r="V85" t="e">
            <v>#N/A</v>
          </cell>
          <cell r="W85" t="e">
            <v>#N/A</v>
          </cell>
          <cell r="X85">
            <v>0</v>
          </cell>
          <cell r="Y85">
            <v>0</v>
          </cell>
          <cell r="Z85" t="e">
            <v>#N/A</v>
          </cell>
          <cell r="AA85">
            <v>0</v>
          </cell>
        </row>
        <row r="86">
          <cell r="A86">
            <v>0</v>
          </cell>
          <cell r="B86" t="e">
            <v>#N/A</v>
          </cell>
          <cell r="C86" t="e">
            <v>#N/A</v>
          </cell>
          <cell r="D86">
            <v>0</v>
          </cell>
          <cell r="E86">
            <v>0</v>
          </cell>
          <cell r="F86" t="e">
            <v>#N/A</v>
          </cell>
          <cell r="G86" t="e">
            <v>#N/A</v>
          </cell>
          <cell r="H86">
            <v>0</v>
          </cell>
          <cell r="I86" t="e">
            <v>#N/A</v>
          </cell>
          <cell r="J86" t="e">
            <v>#N/A</v>
          </cell>
          <cell r="K86" t="e">
            <v>#N/A</v>
          </cell>
          <cell r="L86" t="e">
            <v>#N/A</v>
          </cell>
          <cell r="M86" t="e">
            <v>#N/A</v>
          </cell>
          <cell r="N86">
            <v>0</v>
          </cell>
          <cell r="O86">
            <v>0</v>
          </cell>
          <cell r="P86" t="e">
            <v>#N/A</v>
          </cell>
          <cell r="Q86" t="e">
            <v>#N/A</v>
          </cell>
          <cell r="R86">
            <v>0</v>
          </cell>
          <cell r="S86">
            <v>0</v>
          </cell>
          <cell r="T86">
            <v>0</v>
          </cell>
          <cell r="U86">
            <v>0</v>
          </cell>
          <cell r="V86" t="e">
            <v>#N/A</v>
          </cell>
          <cell r="W86" t="e">
            <v>#N/A</v>
          </cell>
          <cell r="X86">
            <v>0</v>
          </cell>
          <cell r="Y86">
            <v>0</v>
          </cell>
          <cell r="Z86" t="e">
            <v>#N/A</v>
          </cell>
          <cell r="AA86">
            <v>0</v>
          </cell>
        </row>
        <row r="87">
          <cell r="A87">
            <v>0</v>
          </cell>
          <cell r="B87" t="e">
            <v>#N/A</v>
          </cell>
          <cell r="C87" t="e">
            <v>#N/A</v>
          </cell>
          <cell r="D87">
            <v>0</v>
          </cell>
          <cell r="E87">
            <v>0</v>
          </cell>
          <cell r="F87" t="e">
            <v>#N/A</v>
          </cell>
          <cell r="G87" t="e">
            <v>#N/A</v>
          </cell>
          <cell r="H87">
            <v>0</v>
          </cell>
          <cell r="I87" t="e">
            <v>#N/A</v>
          </cell>
          <cell r="J87" t="e">
            <v>#N/A</v>
          </cell>
          <cell r="K87" t="e">
            <v>#N/A</v>
          </cell>
          <cell r="L87" t="e">
            <v>#N/A</v>
          </cell>
          <cell r="M87" t="e">
            <v>#N/A</v>
          </cell>
          <cell r="N87">
            <v>0</v>
          </cell>
          <cell r="O87">
            <v>0</v>
          </cell>
          <cell r="P87" t="e">
            <v>#N/A</v>
          </cell>
          <cell r="Q87" t="e">
            <v>#N/A</v>
          </cell>
          <cell r="R87">
            <v>0</v>
          </cell>
          <cell r="S87">
            <v>0</v>
          </cell>
          <cell r="T87">
            <v>0</v>
          </cell>
          <cell r="U87">
            <v>0</v>
          </cell>
          <cell r="V87" t="e">
            <v>#N/A</v>
          </cell>
          <cell r="W87" t="e">
            <v>#N/A</v>
          </cell>
          <cell r="X87">
            <v>0</v>
          </cell>
          <cell r="Y87">
            <v>0</v>
          </cell>
          <cell r="Z87" t="e">
            <v>#N/A</v>
          </cell>
          <cell r="AA87">
            <v>0</v>
          </cell>
        </row>
        <row r="88">
          <cell r="A88">
            <v>0</v>
          </cell>
          <cell r="B88" t="e">
            <v>#N/A</v>
          </cell>
          <cell r="C88" t="e">
            <v>#N/A</v>
          </cell>
          <cell r="D88">
            <v>0</v>
          </cell>
          <cell r="E88">
            <v>0</v>
          </cell>
          <cell r="F88" t="e">
            <v>#N/A</v>
          </cell>
          <cell r="G88" t="e">
            <v>#N/A</v>
          </cell>
          <cell r="H88">
            <v>0</v>
          </cell>
          <cell r="I88" t="e">
            <v>#N/A</v>
          </cell>
          <cell r="J88" t="e">
            <v>#N/A</v>
          </cell>
          <cell r="K88" t="e">
            <v>#N/A</v>
          </cell>
          <cell r="L88" t="e">
            <v>#N/A</v>
          </cell>
          <cell r="M88" t="e">
            <v>#N/A</v>
          </cell>
          <cell r="N88">
            <v>0</v>
          </cell>
          <cell r="O88">
            <v>0</v>
          </cell>
          <cell r="P88" t="e">
            <v>#N/A</v>
          </cell>
          <cell r="Q88" t="e">
            <v>#N/A</v>
          </cell>
          <cell r="R88">
            <v>0</v>
          </cell>
          <cell r="S88">
            <v>0</v>
          </cell>
          <cell r="T88">
            <v>0</v>
          </cell>
          <cell r="U88">
            <v>0</v>
          </cell>
          <cell r="V88" t="e">
            <v>#N/A</v>
          </cell>
          <cell r="W88" t="e">
            <v>#N/A</v>
          </cell>
          <cell r="X88">
            <v>0</v>
          </cell>
          <cell r="Y88">
            <v>0</v>
          </cell>
          <cell r="Z88" t="e">
            <v>#N/A</v>
          </cell>
          <cell r="AA88">
            <v>0</v>
          </cell>
        </row>
        <row r="89">
          <cell r="A89">
            <v>0</v>
          </cell>
          <cell r="B89" t="e">
            <v>#N/A</v>
          </cell>
          <cell r="C89" t="e">
            <v>#N/A</v>
          </cell>
          <cell r="D89">
            <v>0</v>
          </cell>
          <cell r="E89">
            <v>0</v>
          </cell>
          <cell r="F89" t="e">
            <v>#N/A</v>
          </cell>
          <cell r="G89" t="e">
            <v>#N/A</v>
          </cell>
          <cell r="H89">
            <v>0</v>
          </cell>
          <cell r="I89" t="e">
            <v>#N/A</v>
          </cell>
          <cell r="J89" t="e">
            <v>#N/A</v>
          </cell>
          <cell r="K89" t="e">
            <v>#N/A</v>
          </cell>
          <cell r="L89" t="e">
            <v>#N/A</v>
          </cell>
          <cell r="M89" t="e">
            <v>#N/A</v>
          </cell>
          <cell r="N89">
            <v>0</v>
          </cell>
          <cell r="O89">
            <v>0</v>
          </cell>
          <cell r="P89" t="e">
            <v>#N/A</v>
          </cell>
          <cell r="Q89" t="e">
            <v>#N/A</v>
          </cell>
          <cell r="R89">
            <v>0</v>
          </cell>
          <cell r="S89">
            <v>0</v>
          </cell>
          <cell r="T89">
            <v>0</v>
          </cell>
          <cell r="U89">
            <v>0</v>
          </cell>
          <cell r="V89" t="e">
            <v>#N/A</v>
          </cell>
          <cell r="W89" t="e">
            <v>#N/A</v>
          </cell>
          <cell r="X89">
            <v>0</v>
          </cell>
          <cell r="Y89">
            <v>0</v>
          </cell>
          <cell r="Z89" t="e">
            <v>#N/A</v>
          </cell>
          <cell r="AA89">
            <v>0</v>
          </cell>
        </row>
        <row r="90">
          <cell r="A90">
            <v>0</v>
          </cell>
          <cell r="B90" t="e">
            <v>#N/A</v>
          </cell>
          <cell r="C90" t="e">
            <v>#N/A</v>
          </cell>
          <cell r="D90">
            <v>0</v>
          </cell>
          <cell r="E90">
            <v>0</v>
          </cell>
          <cell r="F90" t="e">
            <v>#N/A</v>
          </cell>
          <cell r="G90" t="e">
            <v>#N/A</v>
          </cell>
          <cell r="H90">
            <v>0</v>
          </cell>
          <cell r="I90" t="e">
            <v>#N/A</v>
          </cell>
          <cell r="J90" t="e">
            <v>#N/A</v>
          </cell>
          <cell r="K90" t="e">
            <v>#N/A</v>
          </cell>
          <cell r="L90" t="e">
            <v>#N/A</v>
          </cell>
          <cell r="M90" t="e">
            <v>#N/A</v>
          </cell>
          <cell r="N90">
            <v>0</v>
          </cell>
          <cell r="O90">
            <v>0</v>
          </cell>
          <cell r="P90" t="e">
            <v>#N/A</v>
          </cell>
          <cell r="Q90" t="e">
            <v>#N/A</v>
          </cell>
          <cell r="R90">
            <v>0</v>
          </cell>
          <cell r="S90">
            <v>0</v>
          </cell>
          <cell r="T90">
            <v>0</v>
          </cell>
          <cell r="U90">
            <v>0</v>
          </cell>
          <cell r="V90" t="e">
            <v>#N/A</v>
          </cell>
          <cell r="W90" t="e">
            <v>#N/A</v>
          </cell>
          <cell r="X90">
            <v>0</v>
          </cell>
          <cell r="Y90">
            <v>0</v>
          </cell>
          <cell r="Z90" t="e">
            <v>#N/A</v>
          </cell>
          <cell r="AA90">
            <v>0</v>
          </cell>
        </row>
      </sheetData>
      <sheetData sheetId="1"/>
      <sheetData sheetId="2"/>
      <sheetData sheetId="3"/>
      <sheetData sheetId="4"/>
    </sheetDataSet>
  </externalBook>
</externalLink>
</file>

<file path=xl/externalLinks/externalLink4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MUEBLES EQUIPOS Y RODADOS"/>
      <sheetName val="MANO DE OBRA"/>
      <sheetName val="MATERIALES-INSUMOS"/>
      <sheetName val="COMB-LUB-NEUM-MANT"/>
      <sheetName val="RESUMEN"/>
      <sheetName val="APROPIACION A TARIFAS"/>
      <sheetName val="ANALISIS"/>
      <sheetName val="DIRECTOS - INDIRECTOS"/>
      <sheetName val="Notas"/>
      <sheetName val="Validaciones"/>
      <sheetName val="Hoja4"/>
      <sheetName val="Hoja5"/>
    </sheetNames>
    <sheetDataSet>
      <sheetData sheetId="0">
        <row r="4">
          <cell r="C4" t="str">
            <v>Bolland y Cia SA</v>
          </cell>
        </row>
      </sheetData>
      <sheetData sheetId="1" refreshError="1"/>
      <sheetData sheetId="2" refreshError="1"/>
      <sheetData sheetId="3" refreshError="1"/>
      <sheetData sheetId="4">
        <row r="35">
          <cell r="C35">
            <v>0</v>
          </cell>
        </row>
      </sheetData>
      <sheetData sheetId="5" refreshError="1"/>
      <sheetData sheetId="6" refreshError="1"/>
      <sheetData sheetId="7" refreshError="1"/>
      <sheetData sheetId="8" refreshError="1"/>
      <sheetData sheetId="9">
        <row r="4">
          <cell r="B4" t="str">
            <v>Geofísica</v>
          </cell>
          <cell r="D4" t="str">
            <v>ATE - Asociación Trabajadores del Estado</v>
          </cell>
          <cell r="F4" t="str">
            <v>396/04</v>
          </cell>
        </row>
        <row r="5">
          <cell r="B5" t="str">
            <v>Operaciones Especiales</v>
          </cell>
          <cell r="D5" t="str">
            <v>Autónomo</v>
          </cell>
          <cell r="F5" t="str">
            <v>536/08</v>
          </cell>
        </row>
        <row r="6">
          <cell r="B6" t="str">
            <v>Perforación</v>
          </cell>
          <cell r="D6" t="str">
            <v>Camionero - CH</v>
          </cell>
          <cell r="F6" t="str">
            <v>537/08</v>
          </cell>
        </row>
        <row r="7">
          <cell r="B7" t="str">
            <v>Producción</v>
          </cell>
          <cell r="D7" t="str">
            <v>Camionero - Neuquén y Río Negro</v>
          </cell>
          <cell r="F7" t="str">
            <v>511/07</v>
          </cell>
        </row>
        <row r="8">
          <cell r="B8" t="str">
            <v>Servicios Generales</v>
          </cell>
          <cell r="D8" t="str">
            <v>Camionero - Sta Cruz</v>
          </cell>
          <cell r="F8" t="str">
            <v>587/08</v>
          </cell>
        </row>
        <row r="9">
          <cell r="D9" t="str">
            <v>F.A.T.I.Q.Y.P. - Federación Argentina De Trabajadores De Industrias Químicas Y Petroquímicas</v>
          </cell>
          <cell r="F9" t="str">
            <v>605/10</v>
          </cell>
        </row>
        <row r="10">
          <cell r="D10" t="str">
            <v>FAECYS - Empleados de Comercio y Servicios</v>
          </cell>
          <cell r="F10" t="str">
            <v>Fuera de convenio</v>
          </cell>
        </row>
        <row r="11">
          <cell r="B11" t="str">
            <v>Buenos Aires</v>
          </cell>
          <cell r="D11" t="str">
            <v>Fuera de Convenio</v>
          </cell>
          <cell r="F11" t="str">
            <v>Otro (detallar)</v>
          </cell>
        </row>
        <row r="12">
          <cell r="B12" t="str">
            <v>Chubut</v>
          </cell>
          <cell r="D12" t="str">
            <v>Monotributista</v>
          </cell>
        </row>
        <row r="13">
          <cell r="B13" t="str">
            <v>Mendoza</v>
          </cell>
          <cell r="D13" t="str">
            <v>Pasante</v>
          </cell>
        </row>
        <row r="14">
          <cell r="B14" t="str">
            <v>Neuquén</v>
          </cell>
          <cell r="D14" t="str">
            <v>PJ - Petroleros Jerárquicos CH</v>
          </cell>
        </row>
        <row r="15">
          <cell r="B15" t="str">
            <v>Río Negro</v>
          </cell>
          <cell r="D15" t="str">
            <v>PJ - Petroleros Jerárquicos MZA</v>
          </cell>
        </row>
        <row r="16">
          <cell r="B16" t="str">
            <v>Salta</v>
          </cell>
          <cell r="D16" t="str">
            <v>PJ - Petroleros Jerárquicos Neuquén y Río Negro</v>
          </cell>
        </row>
        <row r="17">
          <cell r="B17" t="str">
            <v>Santa Cruz</v>
          </cell>
          <cell r="D17" t="str">
            <v xml:space="preserve">PJ - Petroleros Jerárquicos Sta Cruz </v>
          </cell>
        </row>
        <row r="18">
          <cell r="D18" t="str">
            <v>PP - Petroleros Privados CH</v>
          </cell>
        </row>
        <row r="19">
          <cell r="F19" t="str">
            <v>Inmueble Liviano</v>
          </cell>
        </row>
        <row r="20">
          <cell r="F20" t="str">
            <v>Inmueble Mampostería</v>
          </cell>
        </row>
        <row r="21">
          <cell r="D21" t="str">
            <v>PP - Petroleros Privados MZA</v>
          </cell>
          <cell r="F21" t="str">
            <v>Rodados</v>
          </cell>
        </row>
        <row r="22">
          <cell r="D22" t="str">
            <v>PP - Petroleros Privados Neuquén y Río Negro</v>
          </cell>
          <cell r="F22" t="str">
            <v>Equipo pesado</v>
          </cell>
        </row>
        <row r="23">
          <cell r="B23" t="str">
            <v>UNAO</v>
          </cell>
          <cell r="D23" t="str">
            <v>PP - Petroleros Privados Sta Cruz</v>
          </cell>
          <cell r="F23" t="str">
            <v>Herramientas</v>
          </cell>
        </row>
        <row r="24">
          <cell r="B24" t="str">
            <v>UNAS</v>
          </cell>
          <cell r="D24" t="str">
            <v>Régimen Especial Ley 27360 (Agrario)</v>
          </cell>
        </row>
        <row r="25">
          <cell r="B25" t="str">
            <v>BA</v>
          </cell>
          <cell r="D25" t="str">
            <v>Seguridad y Vigilancia</v>
          </cell>
        </row>
        <row r="26">
          <cell r="D26" t="str">
            <v>SI.PE.MOM - Sindicato Del Personal De Micros Y Ómnibus De Mendoza</v>
          </cell>
        </row>
        <row r="27">
          <cell r="D27" t="str">
            <v>Sindicato Del Personal De Obras Y Servicios Sanitarios</v>
          </cell>
        </row>
        <row r="28">
          <cell r="B28" t="str">
            <v>Si</v>
          </cell>
          <cell r="D28" t="str">
            <v>SMATA</v>
          </cell>
        </row>
        <row r="29">
          <cell r="B29" t="str">
            <v>No</v>
          </cell>
          <cell r="D29" t="str">
            <v>SUPEH</v>
          </cell>
        </row>
        <row r="30">
          <cell r="D30" t="str">
            <v>U.E.C.A.R.A. - Unión Empleados de la Construcción y Afines de la República Argentina</v>
          </cell>
        </row>
        <row r="31">
          <cell r="D31" t="str">
            <v>U.T.A. - Unión Tranviarios Automotor</v>
          </cell>
        </row>
        <row r="32">
          <cell r="D32" t="str">
            <v>U.T.A.C.E.T.A.P.O.</v>
          </cell>
        </row>
        <row r="33">
          <cell r="D33" t="str">
            <v>UOCRA - CH</v>
          </cell>
        </row>
        <row r="34">
          <cell r="B34" t="str">
            <v>Activo</v>
          </cell>
          <cell r="D34" t="str">
            <v>UOCRA - MZA</v>
          </cell>
        </row>
        <row r="35">
          <cell r="B35" t="str">
            <v>Stand By</v>
          </cell>
          <cell r="D35" t="str">
            <v>UOCRA - Neuquen y Rio Negro</v>
          </cell>
        </row>
        <row r="36">
          <cell r="D36" t="str">
            <v>UOCRA - Sta Cruz</v>
          </cell>
        </row>
        <row r="37">
          <cell r="D37" t="str">
            <v>UOM</v>
          </cell>
        </row>
        <row r="38">
          <cell r="D38" t="str">
            <v>UOYEP - Unión Obreros Y Empleados Plásticos</v>
          </cell>
        </row>
        <row r="39">
          <cell r="B39" t="str">
            <v>Directa</v>
          </cell>
        </row>
        <row r="40">
          <cell r="B40" t="str">
            <v>Indirecta</v>
          </cell>
        </row>
        <row r="41">
          <cell r="B41" t="str">
            <v>Indirecta Overhead</v>
          </cell>
        </row>
        <row r="42">
          <cell r="B42" t="str">
            <v>Coordinación Overhead</v>
          </cell>
        </row>
        <row r="51">
          <cell r="B51">
            <v>1</v>
          </cell>
        </row>
        <row r="52">
          <cell r="B52">
            <v>2</v>
          </cell>
        </row>
        <row r="53">
          <cell r="B53">
            <v>3</v>
          </cell>
        </row>
        <row r="54">
          <cell r="B54">
            <v>5</v>
          </cell>
        </row>
        <row r="55">
          <cell r="B55" t="str">
            <v>CA</v>
          </cell>
        </row>
        <row r="56">
          <cell r="B56" t="str">
            <v>MN</v>
          </cell>
        </row>
        <row r="57">
          <cell r="B57" t="str">
            <v>MS</v>
          </cell>
        </row>
        <row r="61">
          <cell r="B61" t="str">
            <v>Directo</v>
          </cell>
        </row>
        <row r="62">
          <cell r="B62" t="str">
            <v>Indirecto</v>
          </cell>
        </row>
        <row r="69">
          <cell r="B69" t="str">
            <v>Insumos Consumibles</v>
          </cell>
        </row>
        <row r="70">
          <cell r="B70" t="str">
            <v>Herramientas</v>
          </cell>
        </row>
        <row r="71">
          <cell r="B71" t="str">
            <v>Instrumentos</v>
          </cell>
        </row>
        <row r="72">
          <cell r="B72" t="str">
            <v>Materiales</v>
          </cell>
        </row>
        <row r="73">
          <cell r="B73" t="str">
            <v>Gastos de Personal</v>
          </cell>
        </row>
      </sheetData>
      <sheetData sheetId="10" refreshError="1"/>
      <sheetData sheetId="11" refreshError="1"/>
    </sheetDataSet>
  </externalBook>
</externalLink>
</file>

<file path=xl/externalLinks/externalLink4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grama de trabajo"/>
      <sheetName val="FUERA DE CONVENIO"/>
      <sheetName val="JERARQUICO"/>
      <sheetName val="PP YACIMIENTO"/>
      <sheetName val="PP REFINERIA"/>
      <sheetName val="UOCRA PETROLERO"/>
      <sheetName val="UOCRA REFINERIA"/>
      <sheetName val="BD_ESCALAS.PETROLERO"/>
      <sheetName val="BD_ADICIONALES.PETROLERO"/>
      <sheetName val="BD_ESCALAS.UOCRA"/>
      <sheetName val="BD_ADICIONALES.FC"/>
      <sheetName val="BD_ZONAS"/>
      <sheetName val="IVA"/>
    </sheetNames>
    <sheetDataSet>
      <sheetData sheetId="0" refreshError="1"/>
      <sheetData sheetId="1">
        <row r="8">
          <cell r="D8">
            <v>43497</v>
          </cell>
        </row>
      </sheetData>
      <sheetData sheetId="2"/>
      <sheetData sheetId="3" refreshError="1"/>
      <sheetData sheetId="4" refreshError="1"/>
      <sheetData sheetId="5">
        <row r="8">
          <cell r="D8">
            <v>43405</v>
          </cell>
        </row>
      </sheetData>
      <sheetData sheetId="6" refreshError="1"/>
      <sheetData sheetId="7">
        <row r="7">
          <cell r="C7" t="str">
            <v>PETROLERO CHUBUT (605/10)</v>
          </cell>
        </row>
      </sheetData>
      <sheetData sheetId="8">
        <row r="6">
          <cell r="B6" t="str">
            <v>ASIG. VIANDA COMP. NO REM.</v>
          </cell>
        </row>
      </sheetData>
      <sheetData sheetId="9">
        <row r="103">
          <cell r="B103" t="str">
            <v>AYUDANTE</v>
          </cell>
        </row>
      </sheetData>
      <sheetData sheetId="10">
        <row r="6">
          <cell r="B6">
            <v>42917</v>
          </cell>
        </row>
      </sheetData>
      <sheetData sheetId="11" refreshError="1"/>
      <sheetData sheetId="12">
        <row r="6">
          <cell r="C6">
            <v>2018</v>
          </cell>
          <cell r="D6">
            <v>2019</v>
          </cell>
          <cell r="E6">
            <v>2020</v>
          </cell>
          <cell r="F6">
            <v>2021</v>
          </cell>
          <cell r="G6">
            <v>2022</v>
          </cell>
        </row>
        <row r="7">
          <cell r="B7" t="str">
            <v>Seleccionar Jurisdicción</v>
          </cell>
          <cell r="C7">
            <v>0</v>
          </cell>
          <cell r="D7">
            <v>0</v>
          </cell>
          <cell r="E7">
            <v>0</v>
          </cell>
          <cell r="F7">
            <v>0</v>
          </cell>
          <cell r="G7">
            <v>0</v>
          </cell>
        </row>
        <row r="8">
          <cell r="B8" t="str">
            <v>Ciudad Autónoma de Buenos Aires</v>
          </cell>
          <cell r="C8">
            <v>0</v>
          </cell>
          <cell r="D8">
            <v>0</v>
          </cell>
          <cell r="E8">
            <v>0</v>
          </cell>
          <cell r="F8">
            <v>0</v>
          </cell>
          <cell r="G8">
            <v>0</v>
          </cell>
        </row>
        <row r="9">
          <cell r="B9" t="str">
            <v>Gran Buenos Aires</v>
          </cell>
          <cell r="C9">
            <v>0</v>
          </cell>
          <cell r="D9">
            <v>0</v>
          </cell>
          <cell r="E9">
            <v>0</v>
          </cell>
          <cell r="F9">
            <v>0</v>
          </cell>
          <cell r="G9">
            <v>0</v>
          </cell>
        </row>
        <row r="10">
          <cell r="B10" t="str">
            <v>Tercer Cinturón del G.B.A.</v>
          </cell>
          <cell r="C10">
            <v>-8.5000000000000006E-3</v>
          </cell>
          <cell r="D10">
            <v>-6.4999999999999997E-3</v>
          </cell>
          <cell r="E10">
            <v>-4.4999999999999997E-3</v>
          </cell>
          <cell r="F10">
            <v>-2E-3</v>
          </cell>
          <cell r="G10">
            <v>0</v>
          </cell>
        </row>
        <row r="11">
          <cell r="B11" t="str">
            <v>Resto de Buenos Aires</v>
          </cell>
          <cell r="C11">
            <v>-1.9E-2</v>
          </cell>
          <cell r="D11">
            <v>-1.4500000000000001E-2</v>
          </cell>
          <cell r="E11">
            <v>-9.4999999999999998E-3</v>
          </cell>
          <cell r="F11">
            <v>-5.0000000000000001E-3</v>
          </cell>
          <cell r="G11">
            <v>0</v>
          </cell>
        </row>
        <row r="12">
          <cell r="B12" t="str">
            <v>Buenos Aires - Patagones</v>
          </cell>
          <cell r="C12">
            <v>-2.9499999999999998E-2</v>
          </cell>
          <cell r="D12">
            <v>-2.1999999999999999E-2</v>
          </cell>
          <cell r="E12">
            <v>-1.4999999999999999E-2</v>
          </cell>
          <cell r="F12">
            <v>-7.4999999999999997E-3</v>
          </cell>
          <cell r="G12">
            <v>0</v>
          </cell>
        </row>
        <row r="13">
          <cell r="B13" t="str">
            <v>Buenos Aires - Carmen de Patagones</v>
          </cell>
          <cell r="C13">
            <v>-0.04</v>
          </cell>
          <cell r="D13">
            <v>-0.03</v>
          </cell>
          <cell r="E13">
            <v>-0.02</v>
          </cell>
          <cell r="F13">
            <v>-0.01</v>
          </cell>
          <cell r="G13">
            <v>0</v>
          </cell>
        </row>
        <row r="14">
          <cell r="B14" t="str">
            <v>Córdoba - Cruz del Eje</v>
          </cell>
          <cell r="C14">
            <v>-5.0500000000000003E-2</v>
          </cell>
          <cell r="D14">
            <v>-3.7999999999999999E-2</v>
          </cell>
          <cell r="E14">
            <v>-2.5499999999999998E-2</v>
          </cell>
          <cell r="F14">
            <v>-1.2500000000000001E-2</v>
          </cell>
          <cell r="G14">
            <v>0</v>
          </cell>
        </row>
        <row r="15">
          <cell r="B15" t="str">
            <v>Buenos Aires - Villarino</v>
          </cell>
          <cell r="C15">
            <v>-2.9499999999999998E-2</v>
          </cell>
          <cell r="D15">
            <v>-2.1999999999999999E-2</v>
          </cell>
          <cell r="E15">
            <v>-1.4999999999999999E-2</v>
          </cell>
          <cell r="F15">
            <v>-7.4999999999999997E-3</v>
          </cell>
          <cell r="G15">
            <v>0</v>
          </cell>
        </row>
        <row r="16">
          <cell r="B16" t="str">
            <v>Gran Catamarca</v>
          </cell>
          <cell r="C16">
            <v>-7.5999999999999998E-2</v>
          </cell>
          <cell r="D16">
            <v>-5.7000000000000002E-2</v>
          </cell>
          <cell r="E16">
            <v>-3.7999999999999999E-2</v>
          </cell>
          <cell r="F16">
            <v>-1.9E-2</v>
          </cell>
          <cell r="G16">
            <v>0</v>
          </cell>
        </row>
        <row r="17">
          <cell r="B17" t="str">
            <v>Resto de Catamarca</v>
          </cell>
          <cell r="C17">
            <v>-8.6499999999999994E-2</v>
          </cell>
          <cell r="D17">
            <v>-6.5000000000000002E-2</v>
          </cell>
          <cell r="E17">
            <v>-4.2999999999999997E-2</v>
          </cell>
          <cell r="F17">
            <v>-2.1499999999999998E-2</v>
          </cell>
          <cell r="G17">
            <v>0</v>
          </cell>
        </row>
        <row r="18">
          <cell r="B18" t="str">
            <v>Ciudad de Corrientes</v>
          </cell>
          <cell r="C18">
            <v>-9.7000000000000003E-2</v>
          </cell>
          <cell r="D18">
            <v>-7.2999999999999995E-2</v>
          </cell>
          <cell r="E18">
            <v>-4.8500000000000001E-2</v>
          </cell>
          <cell r="F18">
            <v>-2.4500000000000001E-2</v>
          </cell>
          <cell r="G18">
            <v>0</v>
          </cell>
        </row>
        <row r="19">
          <cell r="B19" t="str">
            <v>Formosa - Ciudad de Formosa</v>
          </cell>
          <cell r="C19">
            <v>-0.1075</v>
          </cell>
          <cell r="D19">
            <v>-8.0500000000000002E-2</v>
          </cell>
          <cell r="E19">
            <v>-5.3999999999999999E-2</v>
          </cell>
          <cell r="F19">
            <v>-2.7E-2</v>
          </cell>
          <cell r="G19">
            <v>0</v>
          </cell>
        </row>
        <row r="20">
          <cell r="B20" t="str">
            <v>Córdoba - Sobremonte</v>
          </cell>
          <cell r="C20">
            <v>-7.5999999999999998E-2</v>
          </cell>
          <cell r="D20">
            <v>-5.7000000000000002E-2</v>
          </cell>
          <cell r="E20">
            <v>-3.7999999999999999E-2</v>
          </cell>
          <cell r="F20">
            <v>-1.9E-2</v>
          </cell>
          <cell r="G20">
            <v>0</v>
          </cell>
        </row>
        <row r="21">
          <cell r="B21" t="str">
            <v>Resto de Chaco</v>
          </cell>
          <cell r="C21">
            <v>-0.11799999999999999</v>
          </cell>
          <cell r="D21">
            <v>-8.8499999999999995E-2</v>
          </cell>
          <cell r="E21">
            <v>-5.8999999999999997E-2</v>
          </cell>
          <cell r="F21">
            <v>-2.9499999999999998E-2</v>
          </cell>
          <cell r="G21">
            <v>0</v>
          </cell>
        </row>
        <row r="22">
          <cell r="B22" t="str">
            <v>Córdoba - Río Seco</v>
          </cell>
          <cell r="C22">
            <v>-7.5999999999999998E-2</v>
          </cell>
          <cell r="D22">
            <v>-5.7000000000000002E-2</v>
          </cell>
          <cell r="E22">
            <v>-3.7999999999999999E-2</v>
          </cell>
          <cell r="F22">
            <v>-1.9E-2</v>
          </cell>
          <cell r="G22">
            <v>0</v>
          </cell>
        </row>
        <row r="23">
          <cell r="B23" t="str">
            <v>Córdoba - Tulumba</v>
          </cell>
          <cell r="C23">
            <v>-7.5999999999999998E-2</v>
          </cell>
          <cell r="D23">
            <v>-5.7000000000000002E-2</v>
          </cell>
          <cell r="E23">
            <v>-3.7999999999999999E-2</v>
          </cell>
          <cell r="F23">
            <v>-1.9E-2</v>
          </cell>
          <cell r="G23">
            <v>0</v>
          </cell>
        </row>
        <row r="24">
          <cell r="B24" t="str">
            <v>Córdoba - Minas</v>
          </cell>
          <cell r="C24">
            <v>-5.0500000000000003E-2</v>
          </cell>
          <cell r="D24">
            <v>-3.7999999999999999E-2</v>
          </cell>
          <cell r="E24">
            <v>-2.5499999999999998E-2</v>
          </cell>
          <cell r="F24">
            <v>-1.2500000000000001E-2</v>
          </cell>
          <cell r="G24">
            <v>0</v>
          </cell>
        </row>
        <row r="25">
          <cell r="B25" t="str">
            <v>Córdoba - Pocho</v>
          </cell>
          <cell r="C25">
            <v>-5.0500000000000003E-2</v>
          </cell>
          <cell r="D25">
            <v>-3.7999999999999999E-2</v>
          </cell>
          <cell r="E25">
            <v>-2.5499999999999998E-2</v>
          </cell>
          <cell r="F25">
            <v>-1.2500000000000001E-2</v>
          </cell>
          <cell r="G25">
            <v>0</v>
          </cell>
        </row>
        <row r="26">
          <cell r="B26" t="str">
            <v>Córdoba - San Alberto</v>
          </cell>
          <cell r="C26">
            <v>-5.0500000000000003E-2</v>
          </cell>
          <cell r="D26">
            <v>-3.7999999999999999E-2</v>
          </cell>
          <cell r="E26">
            <v>-2.5499999999999998E-2</v>
          </cell>
          <cell r="F26">
            <v>-1.2500000000000001E-2</v>
          </cell>
          <cell r="G26">
            <v>0</v>
          </cell>
        </row>
        <row r="27">
          <cell r="B27" t="str">
            <v>Córdoba - San Javier</v>
          </cell>
          <cell r="C27">
            <v>-5.0500000000000003E-2</v>
          </cell>
          <cell r="D27">
            <v>-3.7999999999999999E-2</v>
          </cell>
          <cell r="E27">
            <v>-2.5499999999999998E-2</v>
          </cell>
          <cell r="F27">
            <v>-1.2500000000000001E-2</v>
          </cell>
          <cell r="G27">
            <v>0</v>
          </cell>
        </row>
        <row r="28">
          <cell r="B28" t="str">
            <v>Gran Córdoba</v>
          </cell>
          <cell r="C28">
            <v>-1.9E-2</v>
          </cell>
          <cell r="D28">
            <v>-1.4500000000000001E-2</v>
          </cell>
          <cell r="E28">
            <v>-9.4999999999999998E-3</v>
          </cell>
          <cell r="F28">
            <v>-5.0000000000000001E-3</v>
          </cell>
          <cell r="G28">
            <v>0</v>
          </cell>
        </row>
        <row r="29">
          <cell r="B29" t="str">
            <v>Resto de Córdoba</v>
          </cell>
          <cell r="C29">
            <v>-2.9499999999999998E-2</v>
          </cell>
          <cell r="D29">
            <v>-2.1999999999999999E-2</v>
          </cell>
          <cell r="E29">
            <v>-1.4999999999999999E-2</v>
          </cell>
          <cell r="F29">
            <v>-7.4999999999999997E-3</v>
          </cell>
          <cell r="G29">
            <v>0</v>
          </cell>
        </row>
        <row r="30">
          <cell r="B30" t="str">
            <v>Corrientes - Esquina</v>
          </cell>
          <cell r="C30">
            <v>-7.5999999999999998E-2</v>
          </cell>
          <cell r="D30">
            <v>-5.7000000000000002E-2</v>
          </cell>
          <cell r="E30">
            <v>-3.7999999999999999E-2</v>
          </cell>
          <cell r="F30">
            <v>-1.9E-2</v>
          </cell>
          <cell r="G30">
            <v>0</v>
          </cell>
        </row>
        <row r="31">
          <cell r="B31" t="str">
            <v>Corrientes - Sauce</v>
          </cell>
          <cell r="C31">
            <v>-7.5999999999999998E-2</v>
          </cell>
          <cell r="D31">
            <v>-5.7000000000000002E-2</v>
          </cell>
          <cell r="E31">
            <v>-3.7999999999999999E-2</v>
          </cell>
          <cell r="F31">
            <v>-1.9E-2</v>
          </cell>
          <cell r="G31">
            <v>0</v>
          </cell>
        </row>
        <row r="32">
          <cell r="B32" t="str">
            <v>Corrientes - Curuzú Cuatiá</v>
          </cell>
          <cell r="C32">
            <v>-7.5999999999999998E-2</v>
          </cell>
          <cell r="D32">
            <v>-5.7000000000000002E-2</v>
          </cell>
          <cell r="E32">
            <v>-3.7999999999999999E-2</v>
          </cell>
          <cell r="F32">
            <v>-1.9E-2</v>
          </cell>
          <cell r="G32">
            <v>0</v>
          </cell>
        </row>
        <row r="33">
          <cell r="B33" t="str">
            <v>Corrientes - Monte Caseros</v>
          </cell>
          <cell r="C33">
            <v>-7.5999999999999998E-2</v>
          </cell>
          <cell r="D33">
            <v>-5.7000000000000002E-2</v>
          </cell>
          <cell r="E33">
            <v>-3.7999999999999999E-2</v>
          </cell>
          <cell r="F33">
            <v>-1.9E-2</v>
          </cell>
          <cell r="G33">
            <v>0</v>
          </cell>
        </row>
        <row r="34">
          <cell r="B34" t="str">
            <v>Resto de Corrientes</v>
          </cell>
          <cell r="C34">
            <v>-9.7000000000000003E-2</v>
          </cell>
          <cell r="D34">
            <v>-7.2999999999999995E-2</v>
          </cell>
          <cell r="E34">
            <v>-4.8500000000000001E-2</v>
          </cell>
          <cell r="F34">
            <v>-2.4500000000000001E-2</v>
          </cell>
          <cell r="G34">
            <v>0</v>
          </cell>
        </row>
        <row r="35">
          <cell r="B35" t="str">
            <v>Gran Resistencia</v>
          </cell>
          <cell r="C35">
            <v>-9.7000000000000003E-2</v>
          </cell>
          <cell r="D35">
            <v>-7.2999999999999995E-2</v>
          </cell>
          <cell r="E35">
            <v>-4.8500000000000001E-2</v>
          </cell>
          <cell r="F35">
            <v>-2.4500000000000001E-2</v>
          </cell>
          <cell r="G35">
            <v>0</v>
          </cell>
        </row>
        <row r="36">
          <cell r="B36" t="str">
            <v>Chubut - Rawson Trelew</v>
          </cell>
          <cell r="C36">
            <v>-7.5999999999999998E-2</v>
          </cell>
          <cell r="D36">
            <v>-5.7000000000000002E-2</v>
          </cell>
          <cell r="E36">
            <v>-3.7999999999999999E-2</v>
          </cell>
          <cell r="F36">
            <v>-1.9E-2</v>
          </cell>
          <cell r="G36">
            <v>0</v>
          </cell>
        </row>
        <row r="37">
          <cell r="B37" t="str">
            <v>Resto de Chubut</v>
          </cell>
          <cell r="C37">
            <v>-8.6499999999999994E-2</v>
          </cell>
          <cell r="D37">
            <v>-6.5000000000000002E-2</v>
          </cell>
          <cell r="E37">
            <v>-4.2999999999999997E-2</v>
          </cell>
          <cell r="F37">
            <v>-2.1499999999999998E-2</v>
          </cell>
          <cell r="G37">
            <v>0</v>
          </cell>
        </row>
        <row r="38">
          <cell r="B38" t="str">
            <v>Entre Ríos - Federación</v>
          </cell>
          <cell r="C38">
            <v>-7.5999999999999998E-2</v>
          </cell>
          <cell r="D38">
            <v>-5.7000000000000002E-2</v>
          </cell>
          <cell r="E38">
            <v>-3.7999999999999999E-2</v>
          </cell>
          <cell r="F38">
            <v>-1.9E-2</v>
          </cell>
          <cell r="G38">
            <v>0</v>
          </cell>
        </row>
        <row r="39">
          <cell r="B39" t="str">
            <v>Entre Ríos - Feliciano</v>
          </cell>
          <cell r="C39">
            <v>-7.5999999999999998E-2</v>
          </cell>
          <cell r="D39">
            <v>-5.7000000000000002E-2</v>
          </cell>
          <cell r="E39">
            <v>-3.7999999999999999E-2</v>
          </cell>
          <cell r="F39">
            <v>-1.9E-2</v>
          </cell>
          <cell r="G39">
            <v>0</v>
          </cell>
        </row>
        <row r="40">
          <cell r="B40" t="str">
            <v>Entre Ríos - Paraná</v>
          </cell>
          <cell r="C40">
            <v>-2.9499999999999998E-2</v>
          </cell>
          <cell r="D40">
            <v>-2.1999999999999999E-2</v>
          </cell>
          <cell r="E40">
            <v>-1.4999999999999999E-2</v>
          </cell>
          <cell r="F40">
            <v>-7.4999999999999997E-3</v>
          </cell>
          <cell r="G40">
            <v>0</v>
          </cell>
        </row>
        <row r="41">
          <cell r="B41" t="str">
            <v>Resto de Entre Ríos</v>
          </cell>
          <cell r="C41">
            <v>-0.04</v>
          </cell>
          <cell r="D41">
            <v>-0.03</v>
          </cell>
          <cell r="E41">
            <v>-0.02</v>
          </cell>
          <cell r="F41">
            <v>-0.01</v>
          </cell>
          <cell r="G41">
            <v>0</v>
          </cell>
        </row>
        <row r="42">
          <cell r="B42" t="str">
            <v>Jujuy - Ciudad de Jujuy</v>
          </cell>
          <cell r="C42">
            <v>-9.7000000000000003E-2</v>
          </cell>
          <cell r="D42">
            <v>-7.2999999999999995E-2</v>
          </cell>
          <cell r="E42">
            <v>-4.8500000000000001E-2</v>
          </cell>
          <cell r="F42">
            <v>-2.4500000000000001E-2</v>
          </cell>
          <cell r="G42">
            <v>0</v>
          </cell>
        </row>
        <row r="43">
          <cell r="B43" t="str">
            <v>Resto de Jujuy</v>
          </cell>
          <cell r="C43">
            <v>-0.1075</v>
          </cell>
          <cell r="D43">
            <v>-8.0500000000000002E-2</v>
          </cell>
          <cell r="E43">
            <v>-5.3999999999999999E-2</v>
          </cell>
          <cell r="F43">
            <v>-2.7E-2</v>
          </cell>
          <cell r="G43">
            <v>0</v>
          </cell>
        </row>
        <row r="44">
          <cell r="B44" t="str">
            <v>La Pampa - Chicalco</v>
          </cell>
          <cell r="C44">
            <v>-5.0500000000000003E-2</v>
          </cell>
          <cell r="D44">
            <v>-3.7999999999999999E-2</v>
          </cell>
          <cell r="E44">
            <v>-2.5499999999999998E-2</v>
          </cell>
          <cell r="F44">
            <v>-1.2500000000000001E-2</v>
          </cell>
          <cell r="G44">
            <v>0</v>
          </cell>
        </row>
        <row r="45">
          <cell r="B45" t="str">
            <v>La Pampa - Chalileo</v>
          </cell>
          <cell r="C45">
            <v>-5.0500000000000003E-2</v>
          </cell>
          <cell r="D45">
            <v>-3.7999999999999999E-2</v>
          </cell>
          <cell r="E45">
            <v>-2.5499999999999998E-2</v>
          </cell>
          <cell r="F45">
            <v>-1.2500000000000001E-2</v>
          </cell>
          <cell r="G45">
            <v>0</v>
          </cell>
        </row>
        <row r="46">
          <cell r="B46" t="str">
            <v>La Pampa - Puelén</v>
          </cell>
          <cell r="C46">
            <v>-5.0500000000000003E-2</v>
          </cell>
          <cell r="D46">
            <v>-3.7999999999999999E-2</v>
          </cell>
          <cell r="E46">
            <v>-2.5499999999999998E-2</v>
          </cell>
          <cell r="F46">
            <v>-1.2500000000000001E-2</v>
          </cell>
          <cell r="G46">
            <v>0</v>
          </cell>
        </row>
        <row r="47">
          <cell r="B47" t="str">
            <v>La Pampa - Limay Mauhida</v>
          </cell>
          <cell r="C47">
            <v>-5.0500000000000003E-2</v>
          </cell>
          <cell r="D47">
            <v>-3.7999999999999999E-2</v>
          </cell>
          <cell r="E47">
            <v>-2.5499999999999998E-2</v>
          </cell>
          <cell r="F47">
            <v>-1.2500000000000001E-2</v>
          </cell>
          <cell r="G47">
            <v>0</v>
          </cell>
        </row>
        <row r="48">
          <cell r="B48" t="str">
            <v>La Pampa - Curacó</v>
          </cell>
          <cell r="C48">
            <v>-5.0500000000000003E-2</v>
          </cell>
          <cell r="D48">
            <v>-3.7999999999999999E-2</v>
          </cell>
          <cell r="E48">
            <v>-2.5499999999999998E-2</v>
          </cell>
          <cell r="F48">
            <v>-1.2500000000000001E-2</v>
          </cell>
          <cell r="G48">
            <v>0</v>
          </cell>
        </row>
        <row r="49">
          <cell r="B49" t="str">
            <v>La Pampa - Lihuel Calel</v>
          </cell>
          <cell r="C49">
            <v>-5.0500000000000003E-2</v>
          </cell>
          <cell r="D49">
            <v>-3.7999999999999999E-2</v>
          </cell>
          <cell r="E49">
            <v>-2.5499999999999998E-2</v>
          </cell>
          <cell r="F49">
            <v>-1.2500000000000001E-2</v>
          </cell>
          <cell r="G49">
            <v>0</v>
          </cell>
        </row>
        <row r="50">
          <cell r="B50" t="str">
            <v>La Pampa - Santa Rosa y Toay</v>
          </cell>
          <cell r="C50">
            <v>-2.9499999999999998E-2</v>
          </cell>
          <cell r="D50">
            <v>-2.1999999999999999E-2</v>
          </cell>
          <cell r="E50">
            <v>-1.4999999999999999E-2</v>
          </cell>
          <cell r="F50">
            <v>-7.4999999999999997E-3</v>
          </cell>
          <cell r="G50">
            <v>0</v>
          </cell>
        </row>
        <row r="51">
          <cell r="B51" t="str">
            <v>Resto de La Pampa</v>
          </cell>
          <cell r="C51">
            <v>-0.04</v>
          </cell>
          <cell r="D51">
            <v>-0.03</v>
          </cell>
          <cell r="E51">
            <v>-0.02</v>
          </cell>
          <cell r="F51">
            <v>-0.01</v>
          </cell>
          <cell r="G51">
            <v>0</v>
          </cell>
        </row>
        <row r="52">
          <cell r="B52" t="str">
            <v>Ciudad de La Rioja</v>
          </cell>
          <cell r="C52">
            <v>-7.5999999999999998E-2</v>
          </cell>
          <cell r="D52">
            <v>-5.7000000000000002E-2</v>
          </cell>
          <cell r="E52">
            <v>-3.7999999999999999E-2</v>
          </cell>
          <cell r="F52">
            <v>-1.9E-2</v>
          </cell>
          <cell r="G52">
            <v>0</v>
          </cell>
        </row>
        <row r="53">
          <cell r="B53" t="str">
            <v>Resto de La Rioja</v>
          </cell>
          <cell r="C53">
            <v>-8.6499999999999994E-2</v>
          </cell>
          <cell r="D53">
            <v>-6.5000000000000002E-2</v>
          </cell>
          <cell r="E53">
            <v>-4.2999999999999997E-2</v>
          </cell>
          <cell r="F53">
            <v>-2.1499999999999998E-2</v>
          </cell>
          <cell r="G53">
            <v>0</v>
          </cell>
        </row>
        <row r="54">
          <cell r="B54" t="str">
            <v>Gran Mendoza</v>
          </cell>
          <cell r="C54">
            <v>-0.04</v>
          </cell>
          <cell r="D54">
            <v>-0.03</v>
          </cell>
          <cell r="E54">
            <v>-0.02</v>
          </cell>
          <cell r="F54">
            <v>-0.01</v>
          </cell>
          <cell r="G54">
            <v>0</v>
          </cell>
        </row>
        <row r="55">
          <cell r="B55" t="str">
            <v>Resto de Mendoza</v>
          </cell>
          <cell r="C55">
            <v>-5.0500000000000003E-2</v>
          </cell>
          <cell r="D55">
            <v>-3.7999999999999999E-2</v>
          </cell>
          <cell r="E55">
            <v>-2.5499999999999998E-2</v>
          </cell>
          <cell r="F55">
            <v>-1.2500000000000001E-2</v>
          </cell>
          <cell r="G55">
            <v>0</v>
          </cell>
        </row>
        <row r="56">
          <cell r="B56" t="str">
            <v>Misiones - Posadas</v>
          </cell>
          <cell r="C56">
            <v>-9.7000000000000003E-2</v>
          </cell>
          <cell r="D56">
            <v>-7.2999999999999995E-2</v>
          </cell>
          <cell r="E56">
            <v>-4.8500000000000001E-2</v>
          </cell>
          <cell r="F56">
            <v>-2.4500000000000001E-2</v>
          </cell>
          <cell r="G56">
            <v>0</v>
          </cell>
        </row>
        <row r="57">
          <cell r="B57" t="str">
            <v>Resto de Misiones</v>
          </cell>
          <cell r="C57">
            <v>-0.1075</v>
          </cell>
          <cell r="D57">
            <v>-8.0500000000000002E-2</v>
          </cell>
          <cell r="E57">
            <v>-5.3999999999999999E-2</v>
          </cell>
          <cell r="F57">
            <v>-2.7E-2</v>
          </cell>
          <cell r="G57">
            <v>0</v>
          </cell>
        </row>
        <row r="58">
          <cell r="B58" t="str">
            <v>Ciudad Neuquén/Plottier</v>
          </cell>
          <cell r="C58">
            <v>-0.04</v>
          </cell>
          <cell r="D58">
            <v>-0.03</v>
          </cell>
          <cell r="E58">
            <v>-0.02</v>
          </cell>
          <cell r="F58">
            <v>-0.01</v>
          </cell>
          <cell r="G58">
            <v>0</v>
          </cell>
        </row>
        <row r="59">
          <cell r="B59" t="str">
            <v>Neuquén - Centenario</v>
          </cell>
          <cell r="C59">
            <v>-0.04</v>
          </cell>
          <cell r="D59">
            <v>-0.03</v>
          </cell>
          <cell r="E59">
            <v>-0.02</v>
          </cell>
          <cell r="F59">
            <v>-0.01</v>
          </cell>
          <cell r="G59">
            <v>0</v>
          </cell>
        </row>
        <row r="60">
          <cell r="B60" t="str">
            <v>Neuquén - Cutralcó</v>
          </cell>
          <cell r="C60">
            <v>-8.6499999999999994E-2</v>
          </cell>
          <cell r="D60">
            <v>-6.5000000000000002E-2</v>
          </cell>
          <cell r="E60">
            <v>-4.2999999999999997E-2</v>
          </cell>
          <cell r="F60">
            <v>-2.1499999999999998E-2</v>
          </cell>
          <cell r="G60">
            <v>0</v>
          </cell>
        </row>
        <row r="61">
          <cell r="B61" t="str">
            <v>Neuquén - Plaza Huincul</v>
          </cell>
          <cell r="C61">
            <v>-8.6499999999999994E-2</v>
          </cell>
          <cell r="D61">
            <v>-6.5000000000000002E-2</v>
          </cell>
          <cell r="E61">
            <v>-4.2999999999999997E-2</v>
          </cell>
          <cell r="F61">
            <v>-2.1499999999999998E-2</v>
          </cell>
          <cell r="G61">
            <v>0</v>
          </cell>
        </row>
        <row r="62">
          <cell r="B62" t="str">
            <v>Resto de Neuquén</v>
          </cell>
          <cell r="C62">
            <v>-5.0500000000000003E-2</v>
          </cell>
          <cell r="D62">
            <v>-3.7999999999999999E-2</v>
          </cell>
          <cell r="E62">
            <v>-2.5499999999999998E-2</v>
          </cell>
          <cell r="F62">
            <v>-1.2500000000000001E-2</v>
          </cell>
          <cell r="G62">
            <v>0</v>
          </cell>
        </row>
        <row r="63">
          <cell r="B63" t="str">
            <v>Río Negro sur hasta Paralelo 42</v>
          </cell>
          <cell r="C63">
            <v>-8.6499999999999994E-2</v>
          </cell>
          <cell r="D63">
            <v>-6.5000000000000002E-2</v>
          </cell>
          <cell r="E63">
            <v>-4.2999999999999997E-2</v>
          </cell>
          <cell r="F63">
            <v>-2.1499999999999998E-2</v>
          </cell>
          <cell r="G63">
            <v>0</v>
          </cell>
        </row>
        <row r="64">
          <cell r="B64" t="str">
            <v>Río Negro - Viedma</v>
          </cell>
          <cell r="C64">
            <v>-0.04</v>
          </cell>
          <cell r="D64">
            <v>-0.03</v>
          </cell>
          <cell r="E64">
            <v>-0.02</v>
          </cell>
          <cell r="F64">
            <v>-0.01</v>
          </cell>
          <cell r="G64">
            <v>0</v>
          </cell>
        </row>
        <row r="65">
          <cell r="B65" t="str">
            <v>Río Negro - Alto Valle</v>
          </cell>
          <cell r="C65">
            <v>-0.04</v>
          </cell>
          <cell r="D65">
            <v>-0.03</v>
          </cell>
          <cell r="E65">
            <v>-0.02</v>
          </cell>
          <cell r="F65">
            <v>-0.01</v>
          </cell>
          <cell r="G65">
            <v>0</v>
          </cell>
        </row>
        <row r="66">
          <cell r="B66" t="str">
            <v>Resto de Río Negro</v>
          </cell>
          <cell r="C66">
            <v>-5.0500000000000003E-2</v>
          </cell>
          <cell r="D66">
            <v>-3.7999999999999999E-2</v>
          </cell>
          <cell r="E66">
            <v>-2.5499999999999998E-2</v>
          </cell>
          <cell r="F66">
            <v>-1.2500000000000001E-2</v>
          </cell>
          <cell r="G66">
            <v>0</v>
          </cell>
        </row>
        <row r="67">
          <cell r="B67" t="str">
            <v>Gran Salta</v>
          </cell>
          <cell r="C67">
            <v>-9.7000000000000003E-2</v>
          </cell>
          <cell r="D67">
            <v>-7.2999999999999995E-2</v>
          </cell>
          <cell r="E67">
            <v>-4.8500000000000001E-2</v>
          </cell>
          <cell r="F67">
            <v>-2.4500000000000001E-2</v>
          </cell>
          <cell r="G67">
            <v>0</v>
          </cell>
        </row>
        <row r="68">
          <cell r="B68" t="str">
            <v>Resto de Salta</v>
          </cell>
          <cell r="C68">
            <v>-0.1075</v>
          </cell>
          <cell r="D68">
            <v>-8.0500000000000002E-2</v>
          </cell>
          <cell r="E68">
            <v>-5.3999999999999999E-2</v>
          </cell>
          <cell r="F68">
            <v>-2.7E-2</v>
          </cell>
          <cell r="G68">
            <v>0</v>
          </cell>
        </row>
        <row r="69">
          <cell r="B69" t="str">
            <v>Gran San Juan</v>
          </cell>
          <cell r="C69">
            <v>-5.0500000000000003E-2</v>
          </cell>
          <cell r="D69">
            <v>-3.7999999999999999E-2</v>
          </cell>
          <cell r="E69">
            <v>-2.5499999999999998E-2</v>
          </cell>
          <cell r="F69">
            <v>-1.2500000000000001E-2</v>
          </cell>
          <cell r="G69">
            <v>0</v>
          </cell>
        </row>
        <row r="70">
          <cell r="B70" t="str">
            <v>Resto de San Juan</v>
          </cell>
          <cell r="C70">
            <v>-7.5999999999999998E-2</v>
          </cell>
          <cell r="D70">
            <v>-5.7000000000000002E-2</v>
          </cell>
          <cell r="E70">
            <v>-3.7999999999999999E-2</v>
          </cell>
          <cell r="F70">
            <v>-1.9E-2</v>
          </cell>
          <cell r="G70">
            <v>0</v>
          </cell>
        </row>
        <row r="71">
          <cell r="B71" t="str">
            <v>Ciudad de San Luis</v>
          </cell>
          <cell r="C71">
            <v>-0.04</v>
          </cell>
          <cell r="D71">
            <v>-0.03</v>
          </cell>
          <cell r="E71">
            <v>-0.02</v>
          </cell>
          <cell r="F71">
            <v>-0.01</v>
          </cell>
          <cell r="G71">
            <v>0</v>
          </cell>
        </row>
        <row r="72">
          <cell r="B72" t="str">
            <v>Resto de San Luis</v>
          </cell>
          <cell r="C72">
            <v>-5.0500000000000003E-2</v>
          </cell>
          <cell r="D72">
            <v>-3.7999999999999999E-2</v>
          </cell>
          <cell r="E72">
            <v>-2.5499999999999998E-2</v>
          </cell>
          <cell r="F72">
            <v>-1.2500000000000001E-2</v>
          </cell>
          <cell r="G72">
            <v>0</v>
          </cell>
        </row>
        <row r="73">
          <cell r="B73" t="str">
            <v>Santa Cruz - Caleta Olivia</v>
          </cell>
          <cell r="C73">
            <v>-8.6499999999999994E-2</v>
          </cell>
          <cell r="D73">
            <v>-6.5000000000000002E-2</v>
          </cell>
          <cell r="E73">
            <v>-4.2999999999999997E-2</v>
          </cell>
          <cell r="F73">
            <v>-2.1499999999999998E-2</v>
          </cell>
          <cell r="G73">
            <v>0</v>
          </cell>
        </row>
        <row r="74">
          <cell r="B74" t="str">
            <v>Santa Cruz - Río Gallegos</v>
          </cell>
          <cell r="C74">
            <v>-8.6499999999999994E-2</v>
          </cell>
          <cell r="D74">
            <v>-6.5000000000000002E-2</v>
          </cell>
          <cell r="E74">
            <v>-4.2999999999999997E-2</v>
          </cell>
          <cell r="F74">
            <v>-2.1499999999999998E-2</v>
          </cell>
          <cell r="G74">
            <v>0</v>
          </cell>
        </row>
        <row r="75">
          <cell r="B75" t="str">
            <v>Resto de Santa Cruz</v>
          </cell>
          <cell r="C75">
            <v>-9.7000000000000003E-2</v>
          </cell>
          <cell r="D75">
            <v>-7.2999999999999995E-2</v>
          </cell>
          <cell r="E75">
            <v>-4.8500000000000001E-2</v>
          </cell>
          <cell r="F75">
            <v>-2.4500000000000001E-2</v>
          </cell>
          <cell r="G75">
            <v>0</v>
          </cell>
        </row>
        <row r="76">
          <cell r="B76" t="str">
            <v>Santa Fe - General Obligado</v>
          </cell>
          <cell r="C76">
            <v>-7.5999999999999998E-2</v>
          </cell>
          <cell r="D76">
            <v>-5.7000000000000002E-2</v>
          </cell>
          <cell r="E76">
            <v>-3.7999999999999999E-2</v>
          </cell>
          <cell r="F76">
            <v>-1.9E-2</v>
          </cell>
          <cell r="G76">
            <v>0</v>
          </cell>
        </row>
        <row r="77">
          <cell r="B77" t="str">
            <v>Santa Fe - San Javier</v>
          </cell>
          <cell r="C77">
            <v>-7.5999999999999998E-2</v>
          </cell>
          <cell r="D77">
            <v>-5.7000000000000002E-2</v>
          </cell>
          <cell r="E77">
            <v>-3.7999999999999999E-2</v>
          </cell>
          <cell r="F77">
            <v>-1.9E-2</v>
          </cell>
          <cell r="G77">
            <v>0</v>
          </cell>
        </row>
        <row r="78">
          <cell r="B78" t="str">
            <v>Santa Fe y Santo Tomé</v>
          </cell>
          <cell r="C78">
            <v>-2.9499999999999998E-2</v>
          </cell>
          <cell r="D78">
            <v>-2.1999999999999999E-2</v>
          </cell>
          <cell r="E78">
            <v>-1.4999999999999999E-2</v>
          </cell>
          <cell r="F78">
            <v>-7.4999999999999997E-3</v>
          </cell>
          <cell r="G78">
            <v>0</v>
          </cell>
        </row>
        <row r="79">
          <cell r="B79" t="str">
            <v>Santa Fe - 9 de Julio</v>
          </cell>
          <cell r="C79">
            <v>-7.5999999999999998E-2</v>
          </cell>
          <cell r="D79">
            <v>-5.7000000000000002E-2</v>
          </cell>
          <cell r="E79">
            <v>-3.7999999999999999E-2</v>
          </cell>
          <cell r="F79">
            <v>-1.9E-2</v>
          </cell>
          <cell r="G79">
            <v>0</v>
          </cell>
        </row>
        <row r="80">
          <cell r="B80" t="str">
            <v>Santa Fe - Vera</v>
          </cell>
          <cell r="C80">
            <v>-7.5999999999999998E-2</v>
          </cell>
          <cell r="D80">
            <v>-5.7000000000000002E-2</v>
          </cell>
          <cell r="E80">
            <v>-3.7999999999999999E-2</v>
          </cell>
          <cell r="F80">
            <v>-1.9E-2</v>
          </cell>
          <cell r="G80">
            <v>0</v>
          </cell>
        </row>
        <row r="81">
          <cell r="B81" t="str">
            <v>Resto de Santa Fe</v>
          </cell>
          <cell r="C81">
            <v>-2.9499999999999998E-2</v>
          </cell>
          <cell r="D81">
            <v>-2.1999999999999999E-2</v>
          </cell>
          <cell r="E81">
            <v>-1.4999999999999999E-2</v>
          </cell>
          <cell r="F81">
            <v>-7.4999999999999997E-3</v>
          </cell>
          <cell r="G81">
            <v>0</v>
          </cell>
        </row>
        <row r="82">
          <cell r="B82" t="str">
            <v>Ciudad de Santiago del Estero y La Banda</v>
          </cell>
          <cell r="C82">
            <v>-0.1075</v>
          </cell>
          <cell r="D82">
            <v>-8.0500000000000002E-2</v>
          </cell>
          <cell r="E82">
            <v>-5.3999999999999999E-2</v>
          </cell>
          <cell r="F82">
            <v>-2.7E-2</v>
          </cell>
          <cell r="G82">
            <v>0</v>
          </cell>
        </row>
        <row r="83">
          <cell r="B83" t="str">
            <v>Santiago del Estero - Ojo de Agua</v>
          </cell>
          <cell r="C83">
            <v>-7.5999999999999998E-2</v>
          </cell>
          <cell r="D83">
            <v>-5.7000000000000002E-2</v>
          </cell>
          <cell r="E83">
            <v>-3.7999999999999999E-2</v>
          </cell>
          <cell r="F83">
            <v>-1.9E-2</v>
          </cell>
          <cell r="G83">
            <v>0</v>
          </cell>
        </row>
        <row r="84">
          <cell r="B84" t="str">
            <v>Santiago del Estero - Quebrachos</v>
          </cell>
          <cell r="C84">
            <v>-7.5999999999999998E-2</v>
          </cell>
          <cell r="D84">
            <v>-5.7000000000000002E-2</v>
          </cell>
          <cell r="E84">
            <v>-3.7999999999999999E-2</v>
          </cell>
          <cell r="F84">
            <v>-1.9E-2</v>
          </cell>
          <cell r="G84">
            <v>0</v>
          </cell>
        </row>
        <row r="85">
          <cell r="B85" t="str">
            <v>Santiago del Estero - Rivadavia</v>
          </cell>
          <cell r="C85">
            <v>-7.5999999999999998E-2</v>
          </cell>
          <cell r="D85">
            <v>-5.7000000000000002E-2</v>
          </cell>
          <cell r="E85">
            <v>-3.7999999999999999E-2</v>
          </cell>
          <cell r="F85">
            <v>-1.9E-2</v>
          </cell>
          <cell r="G85">
            <v>0</v>
          </cell>
        </row>
        <row r="86">
          <cell r="B86" t="str">
            <v>Tierra del Fuego - Río Grande</v>
          </cell>
          <cell r="C86">
            <v>-8.6499999999999994E-2</v>
          </cell>
          <cell r="D86">
            <v>-6.5000000000000002E-2</v>
          </cell>
          <cell r="E86">
            <v>-4.2999999999999997E-2</v>
          </cell>
          <cell r="F86">
            <v>-2.1499999999999998E-2</v>
          </cell>
          <cell r="G86">
            <v>0</v>
          </cell>
        </row>
        <row r="87">
          <cell r="B87" t="str">
            <v>Tierra del Fuego - Ushuaia</v>
          </cell>
          <cell r="C87">
            <v>-8.6499999999999994E-2</v>
          </cell>
          <cell r="D87">
            <v>-6.5000000000000002E-2</v>
          </cell>
          <cell r="E87">
            <v>-4.2999999999999997E-2</v>
          </cell>
          <cell r="F87">
            <v>-2.1499999999999998E-2</v>
          </cell>
          <cell r="G87">
            <v>0</v>
          </cell>
        </row>
        <row r="88">
          <cell r="B88" t="str">
            <v>Resto de Tierra del Fuego</v>
          </cell>
          <cell r="C88">
            <v>-9.7000000000000003E-2</v>
          </cell>
          <cell r="D88">
            <v>-7.2999999999999995E-2</v>
          </cell>
          <cell r="E88">
            <v>-4.8500000000000001E-2</v>
          </cell>
          <cell r="F88">
            <v>-2.4500000000000001E-2</v>
          </cell>
          <cell r="G88">
            <v>0</v>
          </cell>
        </row>
        <row r="89">
          <cell r="B89" t="str">
            <v>Gran Tucumán</v>
          </cell>
          <cell r="C89">
            <v>-7.5999999999999998E-2</v>
          </cell>
          <cell r="D89">
            <v>-5.7000000000000002E-2</v>
          </cell>
          <cell r="E89">
            <v>-3.7999999999999999E-2</v>
          </cell>
          <cell r="F89">
            <v>-1.9E-2</v>
          </cell>
          <cell r="G89">
            <v>0</v>
          </cell>
        </row>
        <row r="90">
          <cell r="B90" t="str">
            <v>Resto de Tucumán</v>
          </cell>
          <cell r="C90">
            <v>-8.6499999999999994E-2</v>
          </cell>
          <cell r="D90">
            <v>-6.5000000000000002E-2</v>
          </cell>
          <cell r="E90">
            <v>-4.2999999999999997E-2</v>
          </cell>
          <cell r="F90">
            <v>-2.1499999999999998E-2</v>
          </cell>
          <cell r="G90">
            <v>0</v>
          </cell>
        </row>
      </sheetData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zonas c rc"/>
      <sheetName val="Mejores vs Piloto"/>
      <sheetName val="Piloto"/>
      <sheetName val="zonas 97 a 01 7"/>
      <sheetName val="97 a 2001 7"/>
      <sheetName val="% Varios"/>
      <sheetName val="2001 7"/>
      <sheetName val="2000"/>
      <sheetName val="99"/>
      <sheetName val="98"/>
      <sheetName val="97"/>
      <sheetName val="PC97 98"/>
      <sheetName val="RC 102 00 01 1"/>
      <sheetName val="RC136 00 01 1"/>
      <sheetName val="RC Downtime"/>
      <sheetName val="zonas_c_rc"/>
      <sheetName val="Mejores_vs_Piloto"/>
      <sheetName val="zonas_97_a_01_7"/>
      <sheetName val="97_a_2001_7"/>
      <sheetName val="%_Varios"/>
      <sheetName val="2001_7"/>
      <sheetName val="PC97_98"/>
      <sheetName val="RC_102_00_01_1"/>
      <sheetName val="RC136_00_01_1"/>
      <sheetName val="RC_Downtim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>
        <row r="7">
          <cell r="A7">
            <v>1</v>
          </cell>
        </row>
      </sheetData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5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ciones"/>
      <sheetName val="Resumen"/>
      <sheetName val="Tiempos y Costos por Fase"/>
      <sheetName val="Tiempos"/>
      <sheetName val="Gráficos"/>
      <sheetName val="Costos"/>
      <sheetName val="Resultados"/>
      <sheetName val="Dato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>
        <row r="6">
          <cell r="G6" t="str">
            <v>ACONDICIONAR EL POZO</v>
          </cell>
          <cell r="K6" t="str">
            <v>Horas</v>
          </cell>
        </row>
        <row r="7">
          <cell r="G7" t="str">
            <v>BAJAR INSTALACION</v>
          </cell>
          <cell r="K7" t="str">
            <v>Dias</v>
          </cell>
        </row>
        <row r="8">
          <cell r="G8" t="str">
            <v>CASING / CEMENTACION</v>
          </cell>
          <cell r="K8" t="str">
            <v>mts/hrs</v>
          </cell>
        </row>
        <row r="9">
          <cell r="G9" t="str">
            <v>CONECTAR / DESCONECTAR RISER</v>
          </cell>
          <cell r="K9" t="str">
            <v>mts/dia</v>
          </cell>
        </row>
        <row r="10">
          <cell r="G10" t="str">
            <v>ENSAYOS DE POZO</v>
          </cell>
          <cell r="K10" t="str">
            <v>hrs/mts</v>
          </cell>
        </row>
        <row r="11">
          <cell r="G11" t="str">
            <v>ESTIMULACION</v>
          </cell>
        </row>
        <row r="12">
          <cell r="G12" t="str">
            <v>EVALUACION DE FORMACION</v>
          </cell>
        </row>
        <row r="13">
          <cell r="G13" t="str">
            <v>LOGGING P/ DIAGNOSTICO</v>
          </cell>
        </row>
        <row r="14">
          <cell r="G14" t="str">
            <v>MODIFICACIONES O REPARACIONES DE EQUIPO</v>
          </cell>
        </row>
        <row r="15">
          <cell r="G15" t="str">
            <v>MONTA / DESMONTA / TRANSPORTA / DESLIZA</v>
          </cell>
        </row>
        <row r="16">
          <cell r="G16" t="str">
            <v>PERFORACION</v>
          </cell>
        </row>
        <row r="17">
          <cell r="G17" t="str">
            <v>PREPARACION DE LOCACION</v>
          </cell>
        </row>
        <row r="18">
          <cell r="G18" t="str">
            <v>PROBLEMAS APRISIONAMIENTO Y PESCA</v>
          </cell>
        </row>
        <row r="19">
          <cell r="G19" t="str">
            <v>PROBLEMAS CONTROL DE POZO</v>
          </cell>
        </row>
        <row r="20">
          <cell r="G20" t="str">
            <v>PROBLEMAS DE SIDETRACK</v>
          </cell>
        </row>
        <row r="21">
          <cell r="G21" t="str">
            <v>PROBLEMAS ENTUB,CEMENT Y LOGGING</v>
          </cell>
        </row>
        <row r="22">
          <cell r="G22" t="str">
            <v>PROBLEMAS PERDIDA DE CIRCULACION</v>
          </cell>
        </row>
        <row r="23">
          <cell r="G23" t="str">
            <v>PROBLEMAS, ACONDICIONAR EL POZO</v>
          </cell>
        </row>
        <row r="24">
          <cell r="G24" t="str">
            <v>PUNZADOS</v>
          </cell>
        </row>
        <row r="25">
          <cell r="G25" t="str">
            <v>RESTAURAR LOCACION</v>
          </cell>
        </row>
        <row r="26">
          <cell r="G26" t="str">
            <v>SACAR INSTALACION EXISTENTE</v>
          </cell>
        </row>
        <row r="27">
          <cell r="G27" t="str">
            <v>SALUD, SEGURIDAD Y MEDIO AMBIENTE</v>
          </cell>
        </row>
        <row r="28">
          <cell r="G28" t="str">
            <v>TAPONAR Y ABANDONAR / ABANDONO TEMPORAL</v>
          </cell>
        </row>
        <row r="29">
          <cell r="G29" t="str">
            <v>TRABAJOS DE PRODUCCION</v>
          </cell>
        </row>
      </sheetData>
    </sheetDataSet>
  </externalBook>
</externalLink>
</file>

<file path=xl/externalLinks/externalLink5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ENU"/>
      <sheetName val="Controles procesos"/>
      <sheetName val="Errores importacion"/>
      <sheetName val="CONVERSORA"/>
      <sheetName val="TRANSPORTE"/>
      <sheetName val="O_Procesar SyS"/>
      <sheetName val="O_Resumen SyS"/>
      <sheetName val="O_Procesar Aux"/>
    </sheetNames>
    <sheetDataSet>
      <sheetData sheetId="0"/>
      <sheetData sheetId="1">
        <row r="29">
          <cell r="B29" t="str">
            <v>Modulo IFRS-1</v>
          </cell>
        </row>
        <row r="30">
          <cell r="B30" t="str">
            <v>Modulo IFRS-2</v>
          </cell>
        </row>
        <row r="31">
          <cell r="B31" t="str">
            <v>Modulo IFRS-3</v>
          </cell>
        </row>
        <row r="32">
          <cell r="B32" t="str">
            <v>Modulo IFRS-4</v>
          </cell>
        </row>
        <row r="33">
          <cell r="B33" t="str">
            <v>Modulo IFRS-5</v>
          </cell>
        </row>
        <row r="34">
          <cell r="B34" t="str">
            <v>Modulo IFRS-6</v>
          </cell>
        </row>
        <row r="35">
          <cell r="B35" t="str">
            <v>Modulo IFRS-7</v>
          </cell>
        </row>
        <row r="36">
          <cell r="B36" t="str">
            <v>Modulo IFRS-Cuentas SyS 1 y 2</v>
          </cell>
        </row>
        <row r="37">
          <cell r="B37" t="str">
            <v>Schema Bilancio IFRS</v>
          </cell>
        </row>
      </sheetData>
      <sheetData sheetId="2"/>
      <sheetData sheetId="3"/>
      <sheetData sheetId="4"/>
      <sheetData sheetId="5"/>
      <sheetData sheetId="6"/>
      <sheetData sheetId="7"/>
    </sheetDataSet>
  </externalBook>
</externalLink>
</file>

<file path=xl/externalLinks/externalLink5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240-18-P-RI-002"/>
      <sheetName val="Sold. y Gammagraf."/>
      <sheetName val="Aislación"/>
      <sheetName val="Tracing"/>
      <sheetName val="Pintura Ext"/>
      <sheetName val="1240_18_P_RI_00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5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ice"/>
      <sheetName val="Estructura Actual"/>
      <sheetName val="Resumen"/>
      <sheetName val="Resumen WO"/>
      <sheetName val="Resumen HH102"/>
      <sheetName val="Resumen HH220"/>
      <sheetName val="Datos Básicos"/>
      <sheetName val="Itemizado"/>
      <sheetName val="Organigrama"/>
      <sheetName val="Mod"/>
      <sheetName val="DatosMOD"/>
      <sheetName val="MOI"/>
      <sheetName val="DatosMOI"/>
      <sheetName val="OrgZon"/>
      <sheetName val="DatosZon"/>
      <sheetName val="CSoc"/>
      <sheetName val="GdP"/>
      <sheetName val="Mat"/>
      <sheetName val="Htas"/>
      <sheetName val="Equ"/>
      <sheetName val="CyL"/>
      <sheetName val="DatosEqu"/>
      <sheetName val="Sub"/>
      <sheetName val="Fle"/>
      <sheetName val="Bases"/>
      <sheetName val="GVs"/>
      <sheetName val="Ing"/>
      <sheetName val="CFinanc"/>
      <sheetName val="Seg"/>
      <sheetName val="EPP y Vestuario"/>
      <sheetName val="TARIFAS DINAMICA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>
        <row r="7">
          <cell r="I7" t="str">
            <v>COSTO TOTAL ALQUILER</v>
          </cell>
        </row>
        <row r="8">
          <cell r="H8" t="str">
            <v>Propios</v>
          </cell>
          <cell r="I8" t="str">
            <v>a  3eros.</v>
          </cell>
          <cell r="J8" t="str">
            <v>Propios</v>
          </cell>
        </row>
        <row r="9">
          <cell r="H9">
            <v>1500</v>
          </cell>
          <cell r="J9">
            <v>0</v>
          </cell>
        </row>
        <row r="10">
          <cell r="H10">
            <v>0</v>
          </cell>
          <cell r="I10">
            <v>15000</v>
          </cell>
          <cell r="J10">
            <v>0</v>
          </cell>
        </row>
        <row r="11">
          <cell r="H11">
            <v>1800</v>
          </cell>
          <cell r="I11">
            <v>0</v>
          </cell>
          <cell r="J11">
            <v>0</v>
          </cell>
        </row>
        <row r="12">
          <cell r="H12">
            <v>1800</v>
          </cell>
          <cell r="I12">
            <v>0</v>
          </cell>
          <cell r="J12">
            <v>11250</v>
          </cell>
        </row>
        <row r="13">
          <cell r="I13">
            <v>17500</v>
          </cell>
          <cell r="J13">
            <v>0</v>
          </cell>
        </row>
        <row r="14">
          <cell r="H14">
            <v>0</v>
          </cell>
          <cell r="I14">
            <v>0</v>
          </cell>
          <cell r="J14">
            <v>0</v>
          </cell>
        </row>
        <row r="15">
          <cell r="H15">
            <v>0</v>
          </cell>
          <cell r="I15">
            <v>0</v>
          </cell>
          <cell r="J15">
            <v>0</v>
          </cell>
        </row>
        <row r="16">
          <cell r="H16">
            <v>0</v>
          </cell>
          <cell r="I16">
            <v>0</v>
          </cell>
          <cell r="J16">
            <v>0</v>
          </cell>
        </row>
        <row r="17">
          <cell r="I17">
            <v>0</v>
          </cell>
          <cell r="J17">
            <v>0</v>
          </cell>
        </row>
        <row r="18">
          <cell r="I18">
            <v>0</v>
          </cell>
          <cell r="J18">
            <v>0</v>
          </cell>
        </row>
        <row r="19">
          <cell r="H19">
            <v>120000</v>
          </cell>
          <cell r="I19">
            <v>0</v>
          </cell>
          <cell r="J19">
            <v>2500</v>
          </cell>
        </row>
        <row r="20">
          <cell r="H20">
            <v>42750</v>
          </cell>
          <cell r="I20">
            <v>0</v>
          </cell>
          <cell r="J20">
            <v>890.625</v>
          </cell>
        </row>
        <row r="21">
          <cell r="H21">
            <v>15000</v>
          </cell>
          <cell r="I21">
            <v>0</v>
          </cell>
          <cell r="J21">
            <v>312.5</v>
          </cell>
        </row>
        <row r="22">
          <cell r="H22">
            <v>15000</v>
          </cell>
          <cell r="I22">
            <v>0</v>
          </cell>
          <cell r="J22">
            <v>312.5</v>
          </cell>
        </row>
        <row r="23">
          <cell r="I23">
            <v>0</v>
          </cell>
        </row>
        <row r="24">
          <cell r="I24">
            <v>0</v>
          </cell>
        </row>
        <row r="25">
          <cell r="H25">
            <v>2500</v>
          </cell>
          <cell r="I25">
            <v>0</v>
          </cell>
          <cell r="J25">
            <v>10000</v>
          </cell>
        </row>
        <row r="26">
          <cell r="I26">
            <v>0</v>
          </cell>
          <cell r="J26">
            <v>0</v>
          </cell>
        </row>
        <row r="27">
          <cell r="H27" t="str">
            <v xml:space="preserve">Total Costos Mensuales  </v>
          </cell>
          <cell r="I27">
            <v>32500</v>
          </cell>
          <cell r="J27">
            <v>25265.625</v>
          </cell>
        </row>
        <row r="29">
          <cell r="I29" t="str">
            <v>COSTO TOTAL POR</v>
          </cell>
        </row>
        <row r="30">
          <cell r="H30" t="str">
            <v>Propios</v>
          </cell>
          <cell r="I30" t="str">
            <v xml:space="preserve"> 3eros.</v>
          </cell>
          <cell r="J30" t="str">
            <v>Propios</v>
          </cell>
        </row>
        <row r="31">
          <cell r="I31">
            <v>0</v>
          </cell>
          <cell r="J31">
            <v>0</v>
          </cell>
        </row>
        <row r="32">
          <cell r="I32">
            <v>0</v>
          </cell>
          <cell r="J32">
            <v>0</v>
          </cell>
        </row>
        <row r="33">
          <cell r="I33">
            <v>0</v>
          </cell>
          <cell r="J33">
            <v>0</v>
          </cell>
        </row>
        <row r="34">
          <cell r="I34">
            <v>0</v>
          </cell>
          <cell r="J34">
            <v>0</v>
          </cell>
        </row>
        <row r="35">
          <cell r="I35">
            <v>0</v>
          </cell>
          <cell r="J35">
            <v>0</v>
          </cell>
        </row>
        <row r="36">
          <cell r="I36">
            <v>0</v>
          </cell>
          <cell r="J36">
            <v>0</v>
          </cell>
        </row>
        <row r="37">
          <cell r="I37">
            <v>0</v>
          </cell>
          <cell r="J37">
            <v>0</v>
          </cell>
        </row>
        <row r="38">
          <cell r="I38">
            <v>0</v>
          </cell>
          <cell r="J38">
            <v>0</v>
          </cell>
        </row>
        <row r="39">
          <cell r="I39">
            <v>0</v>
          </cell>
          <cell r="J39">
            <v>0</v>
          </cell>
        </row>
        <row r="40">
          <cell r="I40">
            <v>0</v>
          </cell>
          <cell r="J40">
            <v>0</v>
          </cell>
        </row>
        <row r="41">
          <cell r="I41">
            <v>0</v>
          </cell>
          <cell r="J41">
            <v>0</v>
          </cell>
        </row>
        <row r="42">
          <cell r="I42">
            <v>0</v>
          </cell>
          <cell r="J42">
            <v>0</v>
          </cell>
        </row>
        <row r="43">
          <cell r="I43">
            <v>0</v>
          </cell>
          <cell r="J43">
            <v>0</v>
          </cell>
        </row>
        <row r="44">
          <cell r="I44">
            <v>0</v>
          </cell>
          <cell r="J44">
            <v>0</v>
          </cell>
        </row>
        <row r="45">
          <cell r="I45">
            <v>0</v>
          </cell>
          <cell r="J45">
            <v>0</v>
          </cell>
        </row>
        <row r="47">
          <cell r="H47" t="str">
            <v xml:space="preserve">Subtotal no Amortizables </v>
          </cell>
          <cell r="I47">
            <v>0</v>
          </cell>
          <cell r="J47">
            <v>0</v>
          </cell>
        </row>
        <row r="49">
          <cell r="I49" t="str">
            <v>COSTO TOTAL POR</v>
          </cell>
        </row>
        <row r="50">
          <cell r="H50" t="str">
            <v>Propios</v>
          </cell>
          <cell r="I50" t="str">
            <v xml:space="preserve"> 3eros.</v>
          </cell>
          <cell r="J50" t="str">
            <v>Propios</v>
          </cell>
        </row>
        <row r="51">
          <cell r="I51">
            <v>0</v>
          </cell>
          <cell r="J51">
            <v>0</v>
          </cell>
        </row>
        <row r="52">
          <cell r="I52">
            <v>0</v>
          </cell>
          <cell r="J52">
            <v>0</v>
          </cell>
        </row>
        <row r="53">
          <cell r="H53">
            <v>210000</v>
          </cell>
          <cell r="I53">
            <v>0</v>
          </cell>
          <cell r="J53">
            <v>0</v>
          </cell>
        </row>
        <row r="54">
          <cell r="I54">
            <v>0</v>
          </cell>
          <cell r="J54">
            <v>0</v>
          </cell>
        </row>
        <row r="56">
          <cell r="H56" t="str">
            <v>Subtotal Montajes y Desmontajes  $</v>
          </cell>
          <cell r="I56">
            <v>0</v>
          </cell>
          <cell r="J56">
            <v>0</v>
          </cell>
        </row>
        <row r="57">
          <cell r="I57" t="str">
            <v>Terceros</v>
          </cell>
          <cell r="J57" t="str">
            <v>Propios</v>
          </cell>
        </row>
        <row r="58">
          <cell r="I58">
            <v>32500</v>
          </cell>
          <cell r="J58">
            <v>25265.625</v>
          </cell>
        </row>
        <row r="59">
          <cell r="I59" t="str">
            <v>VALOR MENSUAL DE OBRADOR Y CAMPAMENTO $/mes</v>
          </cell>
          <cell r="J59">
            <v>57765.625</v>
          </cell>
        </row>
      </sheetData>
      <sheetData sheetId="25"/>
      <sheetData sheetId="26"/>
      <sheetData sheetId="27"/>
      <sheetData sheetId="28"/>
      <sheetData sheetId="29"/>
      <sheetData sheetId="30"/>
    </sheetDataSet>
  </externalBook>
</externalLink>
</file>

<file path=xl/externalLinks/externalLink5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ARAM"/>
      <sheetName val="BASE DE DATOS"/>
      <sheetName val="PAE"/>
    </sheetNames>
    <sheetDataSet>
      <sheetData sheetId="0" refreshError="1">
        <row r="1">
          <cell r="A1">
            <v>30</v>
          </cell>
        </row>
        <row r="3">
          <cell r="A3">
            <v>60</v>
          </cell>
        </row>
      </sheetData>
      <sheetData sheetId="1"/>
      <sheetData sheetId="2"/>
    </sheetDataSet>
  </externalBook>
</externalLink>
</file>

<file path=xl/externalLinks/externalLink5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ASEDAT"/>
      <sheetName val="BASE-API"/>
      <sheetName val="BD NUEVA"/>
      <sheetName val="ESPARRAGOS - RJ"/>
      <sheetName val="PESO CAÑERIA"/>
      <sheetName val="VOL.AGUA"/>
      <sheetName val="Datos"/>
      <sheetName val="RESUMEN GRAL"/>
      <sheetName val="#¡REF"/>
      <sheetName val="AC.CO.#150"/>
      <sheetName val="3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 refreshError="1"/>
      <sheetData sheetId="10" refreshError="1"/>
    </sheetDataSet>
  </externalBook>
</externalLink>
</file>

<file path=xl/externalLinks/externalLink5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os"/>
      <sheetName val="Production"/>
      <sheetName val="Acelerated"/>
      <sheetName val="Planilla"/>
      <sheetName val="Output"/>
      <sheetName val="Sens"/>
    </sheetNames>
    <sheetDataSet>
      <sheetData sheetId="0" refreshError="1">
        <row r="48">
          <cell r="F48">
            <v>1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5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Releases Details"/>
      <sheetName val="Macro1"/>
    </sheetNames>
    <sheetDataSet>
      <sheetData sheetId="0"/>
      <sheetData sheetId="1"/>
      <sheetData sheetId="2">
        <row r="314">
          <cell r="A314" t="str">
            <v>Recover</v>
          </cell>
        </row>
      </sheetData>
    </sheetDataSet>
  </externalBook>
</externalLink>
</file>

<file path=xl/externalLinks/externalLink5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Releases Details"/>
      <sheetName val="Macro1"/>
    </sheetNames>
    <sheetDataSet>
      <sheetData sheetId="0"/>
      <sheetData sheetId="1"/>
      <sheetData sheetId="2">
        <row r="314">
          <cell r="A314" t="str">
            <v>Recover</v>
          </cell>
        </row>
      </sheetData>
    </sheetDataSet>
  </externalBook>
</externalLink>
</file>

<file path=xl/externalLinks/externalLink5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olic provisión u$s SCI UTE"/>
      <sheetName val="Solic provisión $ SCI UTE"/>
      <sheetName val="Solic provisión u$s SCI PESA"/>
      <sheetName val="Solic provisión u$s SCI O"/>
      <sheetName val="Solic provisión u$s SCII"/>
      <sheetName val="Solic provisión $ SCII"/>
      <sheetName val="Proveedores"/>
      <sheetName val="CECO - SCI - SCI PESA"/>
      <sheetName val="CECO - SCIO"/>
      <sheetName val="CECO - SCII"/>
      <sheetName val="Estructura_PROANI CtaCo"/>
      <sheetName val="CECO _ SCI _ SCI PESA"/>
    </sheetNames>
    <sheetDataSet>
      <sheetData sheetId="0">
        <row r="2">
          <cell r="A2" t="str">
            <v>AR64ESCG00</v>
          </cell>
        </row>
      </sheetData>
      <sheetData sheetId="1"/>
      <sheetData sheetId="2"/>
      <sheetData sheetId="3"/>
      <sheetData sheetId="4"/>
      <sheetData sheetId="5"/>
      <sheetData sheetId="6"/>
      <sheetData sheetId="7">
        <row r="2">
          <cell r="A2" t="str">
            <v>AR64ESCG00</v>
          </cell>
        </row>
        <row r="3">
          <cell r="A3" t="str">
            <v>AR64ESCM00</v>
          </cell>
        </row>
        <row r="4">
          <cell r="A4" t="str">
            <v>AR64ESCP00</v>
          </cell>
        </row>
        <row r="5">
          <cell r="A5" t="str">
            <v>AR64ESCP19</v>
          </cell>
        </row>
        <row r="6">
          <cell r="A6" t="str">
            <v>AR64ESCP20</v>
          </cell>
        </row>
        <row r="7">
          <cell r="A7" t="str">
            <v>AR64ESCP21</v>
          </cell>
        </row>
        <row r="8">
          <cell r="A8" t="str">
            <v>AR64ESCP22</v>
          </cell>
        </row>
        <row r="9">
          <cell r="A9" t="str">
            <v>AR64ESCP23</v>
          </cell>
        </row>
        <row r="10">
          <cell r="A10" t="str">
            <v>AR64ESCP24</v>
          </cell>
        </row>
        <row r="11">
          <cell r="A11" t="str">
            <v>AR64ESCP25</v>
          </cell>
        </row>
        <row r="12">
          <cell r="A12" t="str">
            <v>AR64ESCP26</v>
          </cell>
        </row>
        <row r="13">
          <cell r="A13" t="str">
            <v>AR64ESCP27</v>
          </cell>
        </row>
        <row r="14">
          <cell r="A14" t="str">
            <v>AR64ESCP28</v>
          </cell>
        </row>
        <row r="15">
          <cell r="A15" t="str">
            <v>AR64ESCP29</v>
          </cell>
        </row>
        <row r="16">
          <cell r="A16" t="str">
            <v>AR64ESCP30</v>
          </cell>
        </row>
        <row r="17">
          <cell r="A17" t="str">
            <v>AR64ESCP31</v>
          </cell>
        </row>
        <row r="18">
          <cell r="A18" t="str">
            <v>AR64ESCP32</v>
          </cell>
        </row>
        <row r="19">
          <cell r="A19" t="str">
            <v>AR64ESCP33</v>
          </cell>
        </row>
        <row r="20">
          <cell r="A20" t="str">
            <v>AR64ESCP34</v>
          </cell>
        </row>
        <row r="21">
          <cell r="A21" t="str">
            <v>AR64ESCP35</v>
          </cell>
        </row>
        <row r="22">
          <cell r="A22" t="str">
            <v>AR64ESCP36</v>
          </cell>
        </row>
        <row r="23">
          <cell r="A23" t="str">
            <v>AR64ESCP37</v>
          </cell>
        </row>
        <row r="24">
          <cell r="A24" t="str">
            <v>AR64ESCP38</v>
          </cell>
        </row>
        <row r="25">
          <cell r="A25" t="str">
            <v>AR64ESCP39</v>
          </cell>
        </row>
        <row r="26">
          <cell r="A26" t="str">
            <v>AR64ESCP40</v>
          </cell>
        </row>
        <row r="27">
          <cell r="A27" t="str">
            <v>AR64ESCP42</v>
          </cell>
        </row>
        <row r="28">
          <cell r="A28" t="str">
            <v>AR64ESCP43</v>
          </cell>
        </row>
        <row r="29">
          <cell r="A29" t="str">
            <v>AR64ESCP44</v>
          </cell>
        </row>
        <row r="30">
          <cell r="A30" t="str">
            <v>AR64ESCP45</v>
          </cell>
        </row>
        <row r="31">
          <cell r="A31" t="str">
            <v>AR64ESCP46</v>
          </cell>
        </row>
        <row r="32">
          <cell r="A32" t="str">
            <v>AR64ESCP47</v>
          </cell>
        </row>
        <row r="33">
          <cell r="A33" t="str">
            <v>AR64ESCP48</v>
          </cell>
        </row>
        <row r="34">
          <cell r="A34" t="str">
            <v>AR64ESCP49</v>
          </cell>
        </row>
        <row r="35">
          <cell r="A35" t="str">
            <v>AR64ESCP50</v>
          </cell>
        </row>
        <row r="36">
          <cell r="A36" t="str">
            <v>AR64ESCP51</v>
          </cell>
        </row>
        <row r="37">
          <cell r="A37" t="str">
            <v>AR64ESCP52</v>
          </cell>
        </row>
        <row r="38">
          <cell r="A38" t="str">
            <v>AR64ESCP53</v>
          </cell>
        </row>
        <row r="39">
          <cell r="A39" t="str">
            <v>AR64ESCP54</v>
          </cell>
        </row>
        <row r="40">
          <cell r="A40" t="str">
            <v>AR64ESCP55</v>
          </cell>
        </row>
        <row r="41">
          <cell r="A41" t="str">
            <v>AR64ESCP56</v>
          </cell>
        </row>
        <row r="42">
          <cell r="A42" t="str">
            <v>AR64ESCPA2</v>
          </cell>
        </row>
        <row r="43">
          <cell r="A43" t="str">
            <v>AR64ESCPA3</v>
          </cell>
        </row>
        <row r="44">
          <cell r="A44" t="str">
            <v>AR64ESCS00</v>
          </cell>
        </row>
      </sheetData>
      <sheetData sheetId="8">
        <row r="2">
          <cell r="A2" t="str">
            <v>AR64ESCG00</v>
          </cell>
        </row>
      </sheetData>
      <sheetData sheetId="9"/>
      <sheetData sheetId="10"/>
      <sheetData sheetId="1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erm 1"/>
      <sheetName val="Term 2"/>
      <sheetName val="Term 3"/>
      <sheetName val="K"/>
      <sheetName val="costos"/>
      <sheetName val="Informe Term. (2)"/>
      <sheetName val="Informe Term. (3)"/>
      <sheetName val="AFE00Caratula"/>
      <sheetName val="AFE Costos"/>
      <sheetName val="Rep 08-2003 "/>
      <sheetName val="InfRep.11_200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6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ja1"/>
      <sheetName val="Solic provisión $ SCI UTE"/>
      <sheetName val="Solic provisión $ SCI UTE PESA"/>
      <sheetName val="Solic provisión $ SCI O"/>
      <sheetName val="Solic provisión $ SCII"/>
      <sheetName val="Proveedores"/>
      <sheetName val="CECO - SCI - SCI PESA"/>
      <sheetName val="CECO - SCIO"/>
      <sheetName val="CECO - SCII"/>
      <sheetName val="Estructura_PROANI CtaCo"/>
      <sheetName val="Solic provisión $ GETRAN"/>
      <sheetName val="CECO _ SCII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>
        <row r="2">
          <cell r="A2" t="str">
            <v>AR03ESIG00</v>
          </cell>
        </row>
        <row r="3">
          <cell r="A3" t="str">
            <v>AR03ESIM00</v>
          </cell>
        </row>
        <row r="4">
          <cell r="A4" t="str">
            <v>AR03ESIP00</v>
          </cell>
        </row>
        <row r="5">
          <cell r="A5" t="str">
            <v>AR03ESIP57</v>
          </cell>
        </row>
        <row r="6">
          <cell r="A6" t="str">
            <v>AR03ESIP59</v>
          </cell>
        </row>
        <row r="7">
          <cell r="A7" t="str">
            <v>AR03ESIP60</v>
          </cell>
        </row>
        <row r="8">
          <cell r="A8" t="str">
            <v>AR03ESIP61</v>
          </cell>
        </row>
        <row r="9">
          <cell r="A9" t="str">
            <v>AR03ESIP62</v>
          </cell>
        </row>
        <row r="10">
          <cell r="A10" t="str">
            <v>AR03ESIP63</v>
          </cell>
        </row>
        <row r="11">
          <cell r="A11" t="str">
            <v>AR03ESIP64</v>
          </cell>
        </row>
        <row r="12">
          <cell r="A12" t="str">
            <v>AR03ESIP65</v>
          </cell>
        </row>
        <row r="13">
          <cell r="A13" t="str">
            <v>AR03ESIP66</v>
          </cell>
        </row>
        <row r="14">
          <cell r="A14" t="str">
            <v>AR03ESIP67</v>
          </cell>
        </row>
        <row r="15">
          <cell r="A15" t="str">
            <v>AR03ESIP69</v>
          </cell>
        </row>
        <row r="16">
          <cell r="A16" t="str">
            <v>AR03ESIP70</v>
          </cell>
        </row>
        <row r="17">
          <cell r="A17" t="str">
            <v>AR03ESIP71</v>
          </cell>
        </row>
        <row r="18">
          <cell r="A18" t="str">
            <v>AR03ESIP72</v>
          </cell>
        </row>
        <row r="19">
          <cell r="A19" t="str">
            <v>AR03ESIP73</v>
          </cell>
        </row>
        <row r="20">
          <cell r="A20" t="str">
            <v>AR03ESIP73</v>
          </cell>
        </row>
        <row r="21">
          <cell r="A21" t="str">
            <v>AR03ESIP74</v>
          </cell>
        </row>
        <row r="22">
          <cell r="A22" t="str">
            <v>AR03ESIP76</v>
          </cell>
        </row>
        <row r="23">
          <cell r="A23" t="str">
            <v>AR03ESIP77</v>
          </cell>
        </row>
        <row r="24">
          <cell r="A24" t="str">
            <v>AR03ESIP77</v>
          </cell>
        </row>
        <row r="25">
          <cell r="A25" t="str">
            <v>AR03ESIP78</v>
          </cell>
        </row>
        <row r="26">
          <cell r="A26" t="str">
            <v>AR03ESIP79</v>
          </cell>
        </row>
        <row r="27">
          <cell r="A27" t="str">
            <v>AR03ESIP80</v>
          </cell>
        </row>
        <row r="28">
          <cell r="A28" t="str">
            <v>AR03ESIP81</v>
          </cell>
        </row>
        <row r="29">
          <cell r="A29" t="str">
            <v>AR03ESIP82</v>
          </cell>
        </row>
        <row r="30">
          <cell r="A30" t="str">
            <v>AR03ESIP83</v>
          </cell>
        </row>
        <row r="31">
          <cell r="A31" t="str">
            <v>AR03ESIP84</v>
          </cell>
        </row>
        <row r="32">
          <cell r="A32" t="str">
            <v>AR03ESIP85</v>
          </cell>
        </row>
        <row r="33">
          <cell r="A33" t="str">
            <v>AR03ESIP86</v>
          </cell>
        </row>
        <row r="34">
          <cell r="A34" t="str">
            <v>AR03ESIP87</v>
          </cell>
        </row>
        <row r="35">
          <cell r="A35" t="str">
            <v>AR03ESIP88</v>
          </cell>
        </row>
        <row r="36">
          <cell r="A36" t="str">
            <v>AR03ESIP88</v>
          </cell>
        </row>
        <row r="37">
          <cell r="A37" t="str">
            <v>AR03ESIP90</v>
          </cell>
        </row>
        <row r="38">
          <cell r="A38" t="str">
            <v>AR03ESIP92</v>
          </cell>
        </row>
        <row r="39">
          <cell r="A39" t="str">
            <v>AR03ESIP93</v>
          </cell>
        </row>
        <row r="40">
          <cell r="A40" t="str">
            <v>AR03ESIP94</v>
          </cell>
        </row>
        <row r="41">
          <cell r="A41" t="str">
            <v>AR03ESIP94</v>
          </cell>
        </row>
        <row r="42">
          <cell r="A42" t="str">
            <v>AR03ESIP95</v>
          </cell>
        </row>
        <row r="43">
          <cell r="A43" t="str">
            <v>AR03ESIP96</v>
          </cell>
        </row>
        <row r="44">
          <cell r="A44" t="str">
            <v>AR03ESIS00</v>
          </cell>
        </row>
        <row r="45">
          <cell r="A45" t="str">
            <v>100000225 OC</v>
          </cell>
        </row>
      </sheetData>
      <sheetData sheetId="9" refreshError="1"/>
      <sheetData sheetId="10" refreshError="1"/>
      <sheetData sheetId="11"/>
    </sheetDataSet>
  </externalBook>
</externalLink>
</file>

<file path=xl/externalLinks/externalLink6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olic provisión u$s SCI UTE"/>
      <sheetName val="Solic provisión $ SCI UTE"/>
      <sheetName val="Solic provisión u$s SCI PESA"/>
      <sheetName val="Solic provisión $ SCI UTE PESA"/>
      <sheetName val="Solic provisión u$s SCI O"/>
      <sheetName val="Solic provisión $ SCI O"/>
      <sheetName val="Solic provisión u$s SCII"/>
      <sheetName val="Solic provisión $ SCII"/>
      <sheetName val="Proveedores"/>
      <sheetName val="CECO - SCI - SCI PESA"/>
      <sheetName val="CECO - SCIO"/>
      <sheetName val="CECO - SCII"/>
      <sheetName val="Estructura_PROANI CtaCo"/>
      <sheetName val="Solic provisión u$s GETRAN"/>
      <sheetName val="Solic provisión $ GETRAN"/>
      <sheetName val="CECO _ SCI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>
        <row r="2">
          <cell r="A2" t="str">
            <v>AR03ESOG00</v>
          </cell>
        </row>
        <row r="3">
          <cell r="A3" t="str">
            <v>AR03ESOP14</v>
          </cell>
        </row>
        <row r="4">
          <cell r="A4" t="str">
            <v>AR03ESOP01</v>
          </cell>
        </row>
      </sheetData>
      <sheetData sheetId="11" refreshError="1"/>
      <sheetData sheetId="12" refreshError="1"/>
      <sheetData sheetId="13" refreshError="1"/>
      <sheetData sheetId="14" refreshError="1"/>
      <sheetData sheetId="15"/>
    </sheetDataSet>
  </externalBook>
</externalLink>
</file>

<file path=xl/externalLinks/externalLink6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ulling"/>
      <sheetName val="DataCombos"/>
      <sheetName val="DataCombos2"/>
      <sheetName val="Validacion"/>
    </sheetNames>
    <sheetDataSet>
      <sheetData sheetId="0" refreshError="1"/>
      <sheetData sheetId="1" refreshError="1"/>
      <sheetData sheetId="2">
        <row r="6">
          <cell r="D6" t="str">
            <v>N / A</v>
          </cell>
        </row>
        <row r="7">
          <cell r="D7" t="str">
            <v>—</v>
          </cell>
        </row>
        <row r="8">
          <cell r="D8" t="str">
            <v>DFS</v>
          </cell>
        </row>
        <row r="9">
          <cell r="D9" t="str">
            <v>DFSB</v>
          </cell>
        </row>
        <row r="10">
          <cell r="D10" t="str">
            <v>DFSB3</v>
          </cell>
        </row>
        <row r="11">
          <cell r="D11" t="str">
            <v>DFSB3LT</v>
          </cell>
        </row>
        <row r="12">
          <cell r="D12" t="str">
            <v>DFSB3LT3G</v>
          </cell>
        </row>
        <row r="13">
          <cell r="D13" t="str">
            <v>DFSC</v>
          </cell>
        </row>
        <row r="14">
          <cell r="D14" t="str">
            <v>DFSC3</v>
          </cell>
        </row>
        <row r="15">
          <cell r="D15" t="str">
            <v>DFSC3UT</v>
          </cell>
        </row>
        <row r="16">
          <cell r="D16" t="str">
            <v>DFSC3UT3GHL</v>
          </cell>
        </row>
        <row r="17">
          <cell r="D17" t="str">
            <v>DFST</v>
          </cell>
        </row>
        <row r="18">
          <cell r="D18" t="str">
            <v>DFST3</v>
          </cell>
        </row>
        <row r="19">
          <cell r="D19" t="str">
            <v>DFST3G</v>
          </cell>
        </row>
        <row r="20">
          <cell r="D20" t="str">
            <v>DFST3GHL</v>
          </cell>
        </row>
        <row r="21">
          <cell r="D21" t="str">
            <v>DFST3HL</v>
          </cell>
        </row>
        <row r="22">
          <cell r="D22" t="str">
            <v>ESP</v>
          </cell>
        </row>
        <row r="23">
          <cell r="D23" t="str">
            <v>FSB</v>
          </cell>
        </row>
        <row r="24">
          <cell r="D24" t="str">
            <v>FSB1</v>
          </cell>
        </row>
        <row r="25">
          <cell r="D25" t="str">
            <v>FSB3</v>
          </cell>
        </row>
        <row r="26">
          <cell r="D26" t="str">
            <v>FSB3DB</v>
          </cell>
        </row>
        <row r="27">
          <cell r="D27" t="str">
            <v>FSB3G</v>
          </cell>
        </row>
        <row r="28">
          <cell r="D28" t="str">
            <v>FSB3HL</v>
          </cell>
        </row>
        <row r="29">
          <cell r="D29" t="str">
            <v>FSB3HLPFS</v>
          </cell>
        </row>
        <row r="30">
          <cell r="D30" t="str">
            <v>FSB3PFS</v>
          </cell>
        </row>
        <row r="31">
          <cell r="D31" t="str">
            <v>FSB3UT</v>
          </cell>
        </row>
        <row r="32">
          <cell r="D32" t="str">
            <v>FSBHL</v>
          </cell>
        </row>
        <row r="33">
          <cell r="D33" t="str">
            <v>FSBLT3</v>
          </cell>
        </row>
        <row r="34">
          <cell r="D34" t="str">
            <v>FSBLT3PL</v>
          </cell>
        </row>
        <row r="35">
          <cell r="D35" t="str">
            <v>FSBLTG3PL</v>
          </cell>
        </row>
        <row r="36">
          <cell r="D36" t="str">
            <v>FSBUT3PLHL</v>
          </cell>
        </row>
        <row r="37">
          <cell r="D37" t="str">
            <v>FSBUTG3PLHL</v>
          </cell>
        </row>
        <row r="38">
          <cell r="D38" t="str">
            <v>FSBX</v>
          </cell>
        </row>
        <row r="39">
          <cell r="D39" t="str">
            <v>FSBX1</v>
          </cell>
        </row>
        <row r="40">
          <cell r="D40" t="str">
            <v>FSBX3</v>
          </cell>
        </row>
        <row r="41">
          <cell r="D41" t="str">
            <v>FSBLTX3</v>
          </cell>
        </row>
        <row r="42">
          <cell r="D42" t="str">
            <v>FSBLTX3PL</v>
          </cell>
        </row>
        <row r="43">
          <cell r="D43" t="str">
            <v>FSC</v>
          </cell>
        </row>
        <row r="44">
          <cell r="D44" t="str">
            <v>FSC2</v>
          </cell>
        </row>
        <row r="45">
          <cell r="D45" t="str">
            <v>FSC3</v>
          </cell>
        </row>
        <row r="46">
          <cell r="D46" t="str">
            <v>FSCG</v>
          </cell>
        </row>
        <row r="47">
          <cell r="D47" t="str">
            <v>FSCGX</v>
          </cell>
        </row>
        <row r="48">
          <cell r="D48" t="str">
            <v>FSCS2</v>
          </cell>
        </row>
        <row r="49">
          <cell r="D49" t="str">
            <v>FSCUT3PL</v>
          </cell>
        </row>
        <row r="50">
          <cell r="D50" t="str">
            <v>FSCUT3PL2PFS</v>
          </cell>
        </row>
        <row r="51">
          <cell r="D51" t="str">
            <v>FSCUT3PLHL</v>
          </cell>
        </row>
        <row r="52">
          <cell r="D52" t="str">
            <v>FSCUT3PLHLPFS</v>
          </cell>
        </row>
        <row r="53">
          <cell r="D53" t="str">
            <v>FSCUT3PLPFS</v>
          </cell>
        </row>
        <row r="54">
          <cell r="D54" t="str">
            <v>FSCUTG3PL</v>
          </cell>
        </row>
        <row r="55">
          <cell r="D55" t="str">
            <v>FSCUTG3PL2PFS</v>
          </cell>
        </row>
        <row r="56">
          <cell r="D56" t="str">
            <v>FSCUTG3PLHL</v>
          </cell>
        </row>
        <row r="57">
          <cell r="D57" t="str">
            <v>FSCUTG3PLHLPFS</v>
          </cell>
        </row>
        <row r="58">
          <cell r="D58" t="str">
            <v>FSCUTG3PLPFS</v>
          </cell>
        </row>
        <row r="59">
          <cell r="D59" t="str">
            <v>FSCX</v>
          </cell>
        </row>
        <row r="60">
          <cell r="D60" t="str">
            <v>FSCX2</v>
          </cell>
        </row>
        <row r="61">
          <cell r="D61" t="str">
            <v>FSCX3</v>
          </cell>
        </row>
        <row r="62">
          <cell r="D62" t="str">
            <v>FSCX3</v>
          </cell>
        </row>
        <row r="63">
          <cell r="D63" t="str">
            <v>FSCUTX3PL</v>
          </cell>
        </row>
        <row r="64">
          <cell r="D64" t="str">
            <v>FSF</v>
          </cell>
        </row>
        <row r="65">
          <cell r="D65" t="str">
            <v>FSFDB INV</v>
          </cell>
        </row>
        <row r="66">
          <cell r="D66" t="str">
            <v>FSFB</v>
          </cell>
        </row>
        <row r="67">
          <cell r="D67" t="str">
            <v>FSFB3</v>
          </cell>
        </row>
        <row r="68">
          <cell r="D68" t="str">
            <v>FSFBX</v>
          </cell>
        </row>
        <row r="69">
          <cell r="D69" t="str">
            <v>FSFBX3</v>
          </cell>
        </row>
        <row r="70">
          <cell r="D70" t="str">
            <v>FSFCT</v>
          </cell>
        </row>
        <row r="71">
          <cell r="D71" t="str">
            <v>FSFT</v>
          </cell>
        </row>
        <row r="72">
          <cell r="D72" t="str">
            <v>FSFT3</v>
          </cell>
        </row>
        <row r="73">
          <cell r="D73" t="str">
            <v>FSFTDB</v>
          </cell>
        </row>
        <row r="74">
          <cell r="D74" t="str">
            <v>FSFTG</v>
          </cell>
        </row>
        <row r="75">
          <cell r="D75" t="str">
            <v>FSFTS</v>
          </cell>
        </row>
        <row r="76">
          <cell r="D76" t="str">
            <v>FSFTX</v>
          </cell>
        </row>
        <row r="77">
          <cell r="D77" t="str">
            <v>FSFTX3</v>
          </cell>
        </row>
        <row r="78">
          <cell r="D78" t="str">
            <v>FST</v>
          </cell>
        </row>
        <row r="79">
          <cell r="D79" t="str">
            <v>FST C2</v>
          </cell>
        </row>
        <row r="80">
          <cell r="D80" t="str">
            <v>FST DB</v>
          </cell>
        </row>
        <row r="81">
          <cell r="D81" t="str">
            <v>FST G</v>
          </cell>
        </row>
        <row r="82">
          <cell r="D82" t="str">
            <v>FST GX</v>
          </cell>
        </row>
        <row r="83">
          <cell r="D83" t="str">
            <v>FST X</v>
          </cell>
        </row>
        <row r="84">
          <cell r="D84" t="str">
            <v>FST1</v>
          </cell>
        </row>
        <row r="85">
          <cell r="D85" t="str">
            <v>FST3</v>
          </cell>
        </row>
        <row r="86">
          <cell r="D86" t="str">
            <v>FST3 2PFS</v>
          </cell>
        </row>
        <row r="87">
          <cell r="D87" t="str">
            <v>FST3 DB</v>
          </cell>
        </row>
        <row r="88">
          <cell r="D88" t="str">
            <v>FST3 G</v>
          </cell>
        </row>
        <row r="89">
          <cell r="D89" t="str">
            <v>FST3 GHL</v>
          </cell>
        </row>
        <row r="90">
          <cell r="D90" t="str">
            <v>FST3 HL</v>
          </cell>
        </row>
        <row r="91">
          <cell r="D91" t="str">
            <v>FST3 PFS</v>
          </cell>
        </row>
        <row r="92">
          <cell r="D92" t="str">
            <v>FST3 X</v>
          </cell>
        </row>
        <row r="93">
          <cell r="D93" t="str">
            <v>FST3LT</v>
          </cell>
        </row>
        <row r="94">
          <cell r="D94" t="str">
            <v>FST3UT</v>
          </cell>
        </row>
        <row r="95">
          <cell r="D95" t="str">
            <v>FSTLT</v>
          </cell>
        </row>
        <row r="96">
          <cell r="D96" t="str">
            <v>FSTUT</v>
          </cell>
        </row>
        <row r="97">
          <cell r="D97" t="str">
            <v>GSB</v>
          </cell>
        </row>
        <row r="98">
          <cell r="D98" t="str">
            <v>GSB1</v>
          </cell>
        </row>
        <row r="99">
          <cell r="D99" t="str">
            <v>GSB1G</v>
          </cell>
        </row>
        <row r="100">
          <cell r="D100" t="str">
            <v>GSB3</v>
          </cell>
        </row>
        <row r="101">
          <cell r="D101" t="str">
            <v>GSB3DB</v>
          </cell>
        </row>
        <row r="102">
          <cell r="D102" t="str">
            <v>GSB3G</v>
          </cell>
        </row>
        <row r="103">
          <cell r="D103" t="str">
            <v>GSB3LT</v>
          </cell>
        </row>
        <row r="104">
          <cell r="D104" t="str">
            <v>GSB3LTDB</v>
          </cell>
        </row>
        <row r="105">
          <cell r="D105" t="str">
            <v>GSBUT3HL</v>
          </cell>
        </row>
        <row r="106">
          <cell r="D106" t="str">
            <v>GSBUTG3HL</v>
          </cell>
        </row>
        <row r="107">
          <cell r="D107" t="str">
            <v>GSB3LTG</v>
          </cell>
        </row>
        <row r="108">
          <cell r="D108" t="str">
            <v>GSB3LTHLPFS</v>
          </cell>
        </row>
        <row r="109">
          <cell r="D109" t="str">
            <v>GSB3LTHL</v>
          </cell>
        </row>
        <row r="110">
          <cell r="D110" t="str">
            <v>GSBDB</v>
          </cell>
        </row>
        <row r="111">
          <cell r="D111" t="str">
            <v>GSBG</v>
          </cell>
        </row>
        <row r="112">
          <cell r="D112" t="str">
            <v>GSBG1</v>
          </cell>
        </row>
        <row r="113">
          <cell r="D113" t="str">
            <v>GSBX</v>
          </cell>
        </row>
        <row r="114">
          <cell r="D114" t="str">
            <v>GSB1X</v>
          </cell>
        </row>
        <row r="115">
          <cell r="D115" t="str">
            <v>GSB3X</v>
          </cell>
        </row>
        <row r="116">
          <cell r="D116" t="str">
            <v>GSB3LTX</v>
          </cell>
        </row>
        <row r="117">
          <cell r="D117" t="str">
            <v>GSC</v>
          </cell>
        </row>
        <row r="118">
          <cell r="D118" t="str">
            <v>GSC1</v>
          </cell>
        </row>
        <row r="119">
          <cell r="D119" t="str">
            <v>GSC2</v>
          </cell>
        </row>
        <row r="120">
          <cell r="D120" t="str">
            <v>GSC3</v>
          </cell>
        </row>
        <row r="121">
          <cell r="D121" t="str">
            <v>GSC3PFS</v>
          </cell>
        </row>
        <row r="122">
          <cell r="D122" t="str">
            <v>GSC3HLPFS</v>
          </cell>
        </row>
        <row r="123">
          <cell r="D123" t="str">
            <v>GSC3G</v>
          </cell>
        </row>
        <row r="124">
          <cell r="D124" t="str">
            <v>GSC3GPFSVT</v>
          </cell>
        </row>
        <row r="125">
          <cell r="D125" t="str">
            <v>GSC3GHL</v>
          </cell>
        </row>
        <row r="126">
          <cell r="D126" t="str">
            <v>GSC3HL</v>
          </cell>
        </row>
        <row r="127">
          <cell r="D127" t="str">
            <v>GSCG</v>
          </cell>
        </row>
        <row r="128">
          <cell r="D128" t="str">
            <v>GSCGX</v>
          </cell>
        </row>
        <row r="129">
          <cell r="D129" t="str">
            <v>GSCX</v>
          </cell>
        </row>
        <row r="130">
          <cell r="D130" t="str">
            <v>GSCX3</v>
          </cell>
        </row>
        <row r="131">
          <cell r="D131" t="str">
            <v>GSD</v>
          </cell>
        </row>
        <row r="132">
          <cell r="D132" t="str">
            <v>GST</v>
          </cell>
        </row>
        <row r="133">
          <cell r="D133" t="str">
            <v>GST2</v>
          </cell>
        </row>
        <row r="134">
          <cell r="D134" t="str">
            <v>GST3</v>
          </cell>
        </row>
        <row r="135">
          <cell r="D135" t="str">
            <v>GST3X</v>
          </cell>
        </row>
        <row r="136">
          <cell r="D136" t="str">
            <v>GSTC2</v>
          </cell>
        </row>
        <row r="137">
          <cell r="D137" t="str">
            <v>GSTC3</v>
          </cell>
        </row>
        <row r="138">
          <cell r="D138" t="str">
            <v>GSTCX2</v>
          </cell>
        </row>
        <row r="139">
          <cell r="D139" t="str">
            <v>GSTDB</v>
          </cell>
        </row>
        <row r="140">
          <cell r="D140" t="str">
            <v>GSTF</v>
          </cell>
        </row>
        <row r="141">
          <cell r="D141" t="str">
            <v>GSTG</v>
          </cell>
        </row>
        <row r="142">
          <cell r="D142" t="str">
            <v>GSTG2</v>
          </cell>
        </row>
        <row r="143">
          <cell r="D143" t="str">
            <v>GSTG3</v>
          </cell>
        </row>
        <row r="144">
          <cell r="D144" t="str">
            <v>GSTGC2</v>
          </cell>
        </row>
        <row r="145">
          <cell r="D145" t="str">
            <v>GSTGDB</v>
          </cell>
        </row>
        <row r="146">
          <cell r="D146" t="str">
            <v>GSTGX</v>
          </cell>
        </row>
        <row r="147">
          <cell r="D147" t="str">
            <v>GSTX</v>
          </cell>
        </row>
        <row r="148">
          <cell r="D148" t="str">
            <v>GSTX2</v>
          </cell>
        </row>
        <row r="149">
          <cell r="D149" t="str">
            <v>GSTX3</v>
          </cell>
        </row>
        <row r="150">
          <cell r="D150" t="str">
            <v>GSTXC2</v>
          </cell>
        </row>
        <row r="151">
          <cell r="D151" t="str">
            <v>GSTXDB</v>
          </cell>
        </row>
        <row r="152">
          <cell r="D152" t="str">
            <v>HSB</v>
          </cell>
        </row>
        <row r="153">
          <cell r="D153" t="str">
            <v>HSB1</v>
          </cell>
        </row>
        <row r="154">
          <cell r="D154" t="str">
            <v>HSB3HL</v>
          </cell>
        </row>
        <row r="155">
          <cell r="D155" t="str">
            <v>HSB3</v>
          </cell>
        </row>
        <row r="156">
          <cell r="D156" t="str">
            <v>HSBX</v>
          </cell>
        </row>
        <row r="157">
          <cell r="D157" t="str">
            <v>HSC</v>
          </cell>
        </row>
        <row r="158">
          <cell r="D158" t="str">
            <v>HSC3</v>
          </cell>
        </row>
        <row r="159">
          <cell r="D159" t="str">
            <v>HSCG2</v>
          </cell>
        </row>
        <row r="160">
          <cell r="D160" t="str">
            <v>HSCP</v>
          </cell>
        </row>
        <row r="161">
          <cell r="D161" t="str">
            <v>HSCS</v>
          </cell>
        </row>
        <row r="162">
          <cell r="D162" t="str">
            <v>HSCS2</v>
          </cell>
        </row>
        <row r="163">
          <cell r="D163" t="str">
            <v>HSCT2</v>
          </cell>
        </row>
        <row r="164">
          <cell r="D164" t="str">
            <v>HSCT3</v>
          </cell>
        </row>
        <row r="165">
          <cell r="D165" t="str">
            <v>REDA</v>
          </cell>
        </row>
      </sheetData>
      <sheetData sheetId="3" refreshError="1"/>
    </sheetDataSet>
  </externalBook>
</externalLink>
</file>

<file path=xl/externalLinks/externalLink6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FE00"/>
      <sheetName val="Conversion to Injector-AFE"/>
      <sheetName val="ce23"/>
      <sheetName val="programa4-8-04"/>
      <sheetName val="InfConv"/>
      <sheetName val="WO2008"/>
      <sheetName val="Caratula AFE2008"/>
      <sheetName val="Conversion to Injector-AFE004"/>
      <sheetName val="InfPull_10_08"/>
      <sheetName val="WO2009"/>
      <sheetName val="Caratula AFE2009"/>
      <sheetName val="Conversion to Injector-AFE-2009"/>
      <sheetName val="InfTerm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6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os de la empresa"/>
      <sheetName val="Experiencia"/>
      <sheetName val="Hoja1"/>
      <sheetName val="Cobertura"/>
      <sheetName val="Estructura de Costos"/>
      <sheetName val="Resumen Financiero"/>
      <sheetName val="Proveedores"/>
      <sheetName val="Competencia"/>
      <sheetName val="Preguntas Directas"/>
    </sheetNames>
    <sheetDataSet>
      <sheetData sheetId="0" refreshError="1"/>
      <sheetData sheetId="1" refreshError="1"/>
      <sheetData sheetId="2" refreshError="1">
        <row r="3">
          <cell r="J3" t="str">
            <v xml:space="preserve">Seleccionar </v>
          </cell>
          <cell r="K3" t="str">
            <v xml:space="preserve">Seleccionar </v>
          </cell>
        </row>
        <row r="4">
          <cell r="K4" t="str">
            <v xml:space="preserve">SI </v>
          </cell>
        </row>
        <row r="5">
          <cell r="K5" t="str">
            <v>NO</v>
          </cell>
        </row>
        <row r="6">
          <cell r="K6" t="str">
            <v xml:space="preserve">a veces 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6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ja3"/>
      <sheetName val="Controles1"/>
      <sheetName val="Controles2"/>
      <sheetName val="Promedio"/>
      <sheetName val="General"/>
      <sheetName val="COSTOS Catriel ZONA I y II"/>
      <sheetName val="Certificación ZONA I y II"/>
      <sheetName val="COSTOS Zona VAM"/>
      <sheetName val="Certificación Zona VAM"/>
      <sheetName val="CM 4900053155 (Zona Sur) "/>
      <sheetName val="CM 4900053155 (Zona Norte) "/>
      <sheetName val="ENERO 2016"/>
      <sheetName val="COSTOS"/>
      <sheetName val="Tarifas"/>
      <sheetName val="Informe Mensual"/>
      <sheetName val="Hoja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externalLinks/externalLink6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ja3"/>
      <sheetName val="Controles1"/>
      <sheetName val="Controles2"/>
      <sheetName val="Promedio"/>
      <sheetName val="General"/>
      <sheetName val="COSTOS Catriel ZONA I y II"/>
      <sheetName val="Certificación ZONA I y II"/>
      <sheetName val="COSTOS Zona VAM"/>
      <sheetName val="Certificación Zona VAM"/>
      <sheetName val="CM 4900053155 (Zona Sur) "/>
      <sheetName val="CM 4900053155 (Zona Norte) "/>
      <sheetName val="Abril 2014"/>
      <sheetName val="COSTOS"/>
      <sheetName val="Tarifas"/>
      <sheetName val="Informe Mensual"/>
      <sheetName val="Hoja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externalLinks/externalLink6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ice"/>
      <sheetName val="Cuadros EFirma"/>
      <sheetName val="INMUEBLES EQUIPOS Y RODADOS"/>
      <sheetName val="MANO DE OBRA DICIEMBRE-11"/>
      <sheetName val="MANO DE OBRA"/>
      <sheetName val="MATERIALES-INSUMOS"/>
      <sheetName val="COMB-LUB-NEUM-MANT"/>
      <sheetName val="RESUMEN"/>
      <sheetName val="APROPIACION A TARIFAS"/>
      <sheetName val="Análisis"/>
      <sheetName val="Analisis Ajustes"/>
      <sheetName val="Aplicación Indices"/>
      <sheetName val="Directos - Indirectos"/>
      <sheetName val="Validaciones"/>
      <sheetName val="Datos Indice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>
        <row r="4">
          <cell r="B4" t="str">
            <v>Geofísica</v>
          </cell>
        </row>
        <row r="46">
          <cell r="B46" t="str">
            <v>Liso</v>
          </cell>
        </row>
        <row r="47">
          <cell r="B47" t="str">
            <v>Taco</v>
          </cell>
        </row>
      </sheetData>
      <sheetData sheetId="14" refreshError="1"/>
    </sheetDataSet>
  </externalBook>
</externalLink>
</file>

<file path=xl/externalLinks/externalLink6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os"/>
      <sheetName val="Production"/>
      <sheetName val="Acelerated"/>
      <sheetName val="Planilla"/>
      <sheetName val="Output"/>
      <sheetName val="Sens"/>
      <sheetName val="Instructivo"/>
    </sheetNames>
    <sheetDataSet>
      <sheetData sheetId="0" refreshError="1">
        <row r="50">
          <cell r="H50" t="str">
            <v>m³/m³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6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ntander"/>
      <sheetName val="InfoSant"/>
      <sheetName val="Comparación"/>
      <sheetName val="TablaGral"/>
      <sheetName val="Hoja1"/>
      <sheetName val="Estad"/>
      <sheetName val="Resumen"/>
      <sheetName val="CG"/>
      <sheetName val="Proveedores"/>
      <sheetName val="Vol"/>
      <sheetName val="FormatoCotiz"/>
      <sheetName val="IPC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9">
          <cell r="H9">
            <v>670</v>
          </cell>
        </row>
      </sheetData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ST.RDO.BUDGET 99"/>
      <sheetName val="RESUMEN BUDGET 99"/>
      <sheetName val="RESUMEN INV CAP"/>
      <sheetName val="RESUMEN INV NO CAP"/>
      <sheetName val="INV. TOTAL"/>
      <sheetName val="501"/>
      <sheetName val="501 Aclara"/>
      <sheetName val="505"/>
      <sheetName val="505 Aclara"/>
      <sheetName val="506"/>
      <sheetName val="506 Aclara"/>
      <sheetName val="507"/>
      <sheetName val="507 Aclara"/>
      <sheetName val="510"/>
      <sheetName val="510 Aclara"/>
      <sheetName val="514"/>
      <sheetName val="514 Aclara"/>
      <sheetName val="500"/>
      <sheetName val="500 Aclara"/>
      <sheetName val="RESUMEN INV EXPLORA"/>
      <sheetName val="INV. EXP TOTAL"/>
      <sheetName val="501 Exp"/>
      <sheetName val="501 Exp Aclara"/>
      <sheetName val="505 Exp"/>
      <sheetName val="505 Exp Aclara"/>
      <sheetName val="506 Exp"/>
      <sheetName val="506 Exp Aclara"/>
      <sheetName val="507 Exp"/>
      <sheetName val="507 Exp Aclara"/>
      <sheetName val="Budget 99 Vs. Fct 6+6 "/>
      <sheetName val="RESUMEN"/>
      <sheetName val="PROD DIA Y MES"/>
      <sheetName val="PROD TOTAL"/>
      <sheetName val="PRECIOS"/>
      <sheetName val="PRECIOS GAS"/>
      <sheetName val="CASHFLOW"/>
      <sheetName val="Sheet1"/>
      <sheetName val="Datos"/>
      <sheetName val="Chart2"/>
      <sheetName val="Reservoirs Evolution"/>
      <sheetName val="BUDGET 1999 (Definitivo 15-3-99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 refreshError="1">
        <row r="1">
          <cell r="N1" t="str">
            <v>U$S 000</v>
          </cell>
        </row>
        <row r="2">
          <cell r="A2" t="str">
            <v>INVESTMENT AND DEVELOPMENT PLAN YEAR 1999</v>
          </cell>
        </row>
        <row r="3">
          <cell r="A3" t="str">
            <v>NEUQUEN OFFICE - BUDGET 1999</v>
          </cell>
        </row>
        <row r="6">
          <cell r="B6" t="str">
            <v>Jan</v>
          </cell>
          <cell r="C6" t="str">
            <v>Feb</v>
          </cell>
          <cell r="D6" t="str">
            <v>Mar</v>
          </cell>
          <cell r="E6" t="str">
            <v>Apr</v>
          </cell>
          <cell r="F6" t="str">
            <v>May</v>
          </cell>
          <cell r="G6" t="str">
            <v>Jun</v>
          </cell>
          <cell r="H6" t="str">
            <v>Jul</v>
          </cell>
          <cell r="I6" t="str">
            <v>Aug</v>
          </cell>
          <cell r="J6" t="str">
            <v>Sep</v>
          </cell>
          <cell r="K6" t="str">
            <v>Oct</v>
          </cell>
          <cell r="L6" t="str">
            <v>Nov</v>
          </cell>
          <cell r="M6" t="str">
            <v>Dec</v>
          </cell>
          <cell r="N6" t="str">
            <v>Total</v>
          </cell>
        </row>
        <row r="8">
          <cell r="A8" t="str">
            <v>Drilling &amp; Completion</v>
          </cell>
          <cell r="N8">
            <v>0</v>
          </cell>
        </row>
        <row r="9">
          <cell r="N9">
            <v>0</v>
          </cell>
        </row>
        <row r="11">
          <cell r="A11" t="str">
            <v>Prod. Well Equipment</v>
          </cell>
          <cell r="N11">
            <v>0</v>
          </cell>
        </row>
        <row r="12">
          <cell r="N12">
            <v>0</v>
          </cell>
        </row>
        <row r="14">
          <cell r="A14" t="str">
            <v>Plants</v>
          </cell>
          <cell r="N14">
            <v>0</v>
          </cell>
        </row>
        <row r="15">
          <cell r="A15" t="str">
            <v xml:space="preserve">        Battery</v>
          </cell>
          <cell r="N15">
            <v>0</v>
          </cell>
        </row>
        <row r="16">
          <cell r="A16" t="str">
            <v xml:space="preserve">        Injection</v>
          </cell>
          <cell r="N16">
            <v>0</v>
          </cell>
        </row>
        <row r="17">
          <cell r="A17" t="str">
            <v xml:space="preserve">        Gasolinoducto</v>
          </cell>
          <cell r="N17">
            <v>0</v>
          </cell>
        </row>
        <row r="18">
          <cell r="A18" t="str">
            <v xml:space="preserve">        Gas Plant</v>
          </cell>
          <cell r="N18">
            <v>0</v>
          </cell>
        </row>
        <row r="20">
          <cell r="A20" t="str">
            <v>Gas Proyect</v>
          </cell>
          <cell r="N20">
            <v>0</v>
          </cell>
        </row>
        <row r="22">
          <cell r="A22" t="str">
            <v>Gas Lift / Plunger Lift</v>
          </cell>
          <cell r="N22">
            <v>0</v>
          </cell>
        </row>
        <row r="23">
          <cell r="N23">
            <v>0</v>
          </cell>
        </row>
        <row r="25">
          <cell r="A25" t="str">
            <v>Vehicles</v>
          </cell>
          <cell r="D25">
            <v>17</v>
          </cell>
          <cell r="N25">
            <v>17</v>
          </cell>
        </row>
        <row r="26">
          <cell r="D26">
            <v>1</v>
          </cell>
          <cell r="N26">
            <v>1</v>
          </cell>
        </row>
        <row r="28">
          <cell r="A28" t="str">
            <v>Miscellaneous</v>
          </cell>
          <cell r="B28">
            <v>20</v>
          </cell>
          <cell r="C28">
            <v>16</v>
          </cell>
          <cell r="D28">
            <v>20</v>
          </cell>
          <cell r="G28">
            <v>14</v>
          </cell>
          <cell r="N28">
            <v>70</v>
          </cell>
        </row>
        <row r="29">
          <cell r="N29">
            <v>0</v>
          </cell>
        </row>
        <row r="30">
          <cell r="A30" t="str">
            <v>Total Capitalized</v>
          </cell>
          <cell r="B30">
            <v>20</v>
          </cell>
          <cell r="C30">
            <v>16</v>
          </cell>
          <cell r="D30">
            <v>37</v>
          </cell>
          <cell r="E30">
            <v>0</v>
          </cell>
          <cell r="F30">
            <v>0</v>
          </cell>
          <cell r="G30">
            <v>14</v>
          </cell>
          <cell r="H30">
            <v>0</v>
          </cell>
          <cell r="I30">
            <v>0</v>
          </cell>
          <cell r="J30">
            <v>0</v>
          </cell>
          <cell r="K30">
            <v>0</v>
          </cell>
          <cell r="L30">
            <v>0</v>
          </cell>
          <cell r="M30">
            <v>0</v>
          </cell>
          <cell r="N30">
            <v>87</v>
          </cell>
        </row>
        <row r="32">
          <cell r="A32" t="str">
            <v>Workovers</v>
          </cell>
          <cell r="N32">
            <v>0</v>
          </cell>
        </row>
        <row r="33">
          <cell r="N33">
            <v>0</v>
          </cell>
        </row>
        <row r="35">
          <cell r="A35" t="str">
            <v>Conversions &amp; Sel. Inyec.</v>
          </cell>
          <cell r="N35">
            <v>0</v>
          </cell>
        </row>
        <row r="36">
          <cell r="N36">
            <v>0</v>
          </cell>
        </row>
        <row r="38">
          <cell r="A38" t="str">
            <v>Water Disposal System</v>
          </cell>
          <cell r="N38">
            <v>0</v>
          </cell>
        </row>
        <row r="39">
          <cell r="N39">
            <v>0</v>
          </cell>
        </row>
        <row r="41">
          <cell r="A41" t="str">
            <v>Repair Oil &amp; Gas Line</v>
          </cell>
          <cell r="N41">
            <v>0</v>
          </cell>
        </row>
        <row r="43">
          <cell r="A43" t="str">
            <v>Core Analysis</v>
          </cell>
          <cell r="N43">
            <v>0</v>
          </cell>
        </row>
        <row r="45">
          <cell r="A45" t="str">
            <v>Testing</v>
          </cell>
          <cell r="N45">
            <v>0</v>
          </cell>
        </row>
        <row r="48">
          <cell r="A48" t="str">
            <v>Enviroment</v>
          </cell>
          <cell r="N48">
            <v>0</v>
          </cell>
        </row>
        <row r="51">
          <cell r="A51" t="str">
            <v>Road &amp; Dirt Works</v>
          </cell>
          <cell r="N51">
            <v>0</v>
          </cell>
        </row>
        <row r="53">
          <cell r="A53" t="str">
            <v>Miscellaneous Studies</v>
          </cell>
          <cell r="N53">
            <v>0</v>
          </cell>
        </row>
        <row r="55">
          <cell r="A55" t="str">
            <v>Miscellaneous</v>
          </cell>
          <cell r="N55">
            <v>0</v>
          </cell>
        </row>
        <row r="57">
          <cell r="A57" t="str">
            <v>Abandono Pozo</v>
          </cell>
          <cell r="N57">
            <v>0</v>
          </cell>
        </row>
        <row r="59">
          <cell r="A59" t="str">
            <v>Total Non Capitalized</v>
          </cell>
          <cell r="B59">
            <v>0</v>
          </cell>
          <cell r="C59">
            <v>0</v>
          </cell>
          <cell r="D59">
            <v>0</v>
          </cell>
          <cell r="E59">
            <v>0</v>
          </cell>
          <cell r="F59">
            <v>0</v>
          </cell>
          <cell r="G59">
            <v>0</v>
          </cell>
          <cell r="H59">
            <v>0</v>
          </cell>
          <cell r="I59">
            <v>0</v>
          </cell>
          <cell r="J59">
            <v>0</v>
          </cell>
          <cell r="K59">
            <v>0</v>
          </cell>
          <cell r="L59">
            <v>0</v>
          </cell>
          <cell r="M59">
            <v>0</v>
          </cell>
          <cell r="N59">
            <v>0</v>
          </cell>
        </row>
        <row r="60">
          <cell r="A60" t="str">
            <v>Total Investiments</v>
          </cell>
          <cell r="B60">
            <v>20</v>
          </cell>
          <cell r="C60">
            <v>16</v>
          </cell>
          <cell r="D60">
            <v>37</v>
          </cell>
          <cell r="E60">
            <v>0</v>
          </cell>
          <cell r="F60">
            <v>0</v>
          </cell>
          <cell r="G60">
            <v>14</v>
          </cell>
          <cell r="H60">
            <v>0</v>
          </cell>
          <cell r="I60">
            <v>0</v>
          </cell>
          <cell r="J60">
            <v>0</v>
          </cell>
          <cell r="K60">
            <v>0</v>
          </cell>
          <cell r="L60">
            <v>0</v>
          </cell>
          <cell r="M60">
            <v>0</v>
          </cell>
          <cell r="N60">
            <v>87</v>
          </cell>
        </row>
      </sheetData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 refreshError="1">
        <row r="2">
          <cell r="A2" t="str">
            <v>PRODUCTION &amp; SALES VOLUMES</v>
          </cell>
        </row>
        <row r="3">
          <cell r="A3" t="str">
            <v>NEUQUEN DISTRICT - BUDGET 1999</v>
          </cell>
        </row>
        <row r="7">
          <cell r="B7" t="str">
            <v>DAILY OIL PRODUCTION VOLUMES SCHEDULE</v>
          </cell>
        </row>
        <row r="8">
          <cell r="B8" t="str">
            <v>m3/d</v>
          </cell>
        </row>
        <row r="10">
          <cell r="C10" t="str">
            <v>Jan</v>
          </cell>
          <cell r="D10" t="str">
            <v>Feb</v>
          </cell>
          <cell r="E10" t="str">
            <v>Mar</v>
          </cell>
          <cell r="F10" t="str">
            <v>Apr</v>
          </cell>
          <cell r="G10" t="str">
            <v>May</v>
          </cell>
          <cell r="H10" t="str">
            <v>Jun</v>
          </cell>
          <cell r="I10" t="str">
            <v>Jul</v>
          </cell>
          <cell r="J10" t="str">
            <v>Aug</v>
          </cell>
          <cell r="K10" t="str">
            <v>Sep</v>
          </cell>
          <cell r="L10" t="str">
            <v>Oct</v>
          </cell>
          <cell r="M10" t="str">
            <v>Nov</v>
          </cell>
          <cell r="N10" t="str">
            <v>Dec</v>
          </cell>
          <cell r="O10" t="str">
            <v>Avg</v>
          </cell>
        </row>
        <row r="11">
          <cell r="B11" t="str">
            <v xml:space="preserve">  Centenario (1)</v>
          </cell>
          <cell r="C11">
            <v>456</v>
          </cell>
          <cell r="D11">
            <v>425</v>
          </cell>
          <cell r="E11">
            <v>424</v>
          </cell>
          <cell r="F11">
            <v>429</v>
          </cell>
          <cell r="G11">
            <v>432</v>
          </cell>
          <cell r="H11">
            <v>430</v>
          </cell>
          <cell r="I11">
            <v>457</v>
          </cell>
          <cell r="J11">
            <v>462</v>
          </cell>
          <cell r="K11">
            <v>460</v>
          </cell>
          <cell r="L11">
            <v>426</v>
          </cell>
          <cell r="M11">
            <v>448</v>
          </cell>
          <cell r="N11">
            <v>443</v>
          </cell>
          <cell r="O11">
            <v>441</v>
          </cell>
        </row>
        <row r="12">
          <cell r="B12" t="str">
            <v xml:space="preserve">  El Porvenir</v>
          </cell>
          <cell r="C12">
            <v>448</v>
          </cell>
          <cell r="D12">
            <v>460</v>
          </cell>
          <cell r="E12">
            <v>480</v>
          </cell>
          <cell r="F12">
            <v>489</v>
          </cell>
          <cell r="G12">
            <v>497</v>
          </cell>
          <cell r="H12">
            <v>506</v>
          </cell>
          <cell r="I12">
            <v>503</v>
          </cell>
          <cell r="J12">
            <v>507</v>
          </cell>
          <cell r="K12">
            <v>513</v>
          </cell>
          <cell r="L12">
            <v>510</v>
          </cell>
          <cell r="M12">
            <v>506</v>
          </cell>
          <cell r="N12">
            <v>501</v>
          </cell>
          <cell r="O12">
            <v>493.33333333333331</v>
          </cell>
        </row>
        <row r="13">
          <cell r="B13" t="str">
            <v xml:space="preserve">  Aguada Baguales</v>
          </cell>
          <cell r="C13">
            <v>209</v>
          </cell>
          <cell r="D13">
            <v>218</v>
          </cell>
          <cell r="E13">
            <v>203</v>
          </cell>
          <cell r="F13">
            <v>197</v>
          </cell>
          <cell r="G13">
            <v>203</v>
          </cell>
          <cell r="H13">
            <v>207</v>
          </cell>
          <cell r="I13">
            <v>206</v>
          </cell>
          <cell r="J13">
            <v>205</v>
          </cell>
          <cell r="K13">
            <v>199</v>
          </cell>
          <cell r="L13">
            <v>194</v>
          </cell>
          <cell r="M13">
            <v>189</v>
          </cell>
          <cell r="N13">
            <v>185</v>
          </cell>
          <cell r="O13">
            <v>201.25</v>
          </cell>
        </row>
        <row r="14">
          <cell r="B14" t="str">
            <v xml:space="preserve">  Puesto Touquet (1)</v>
          </cell>
          <cell r="C14">
            <v>1.4667741935483871</v>
          </cell>
          <cell r="D14">
            <v>1.5106000000000002</v>
          </cell>
          <cell r="E14">
            <v>1.4086899354838709</v>
          </cell>
          <cell r="F14">
            <v>1.5223760800000001</v>
          </cell>
          <cell r="G14">
            <v>1.4655509753290323</v>
          </cell>
          <cell r="H14">
            <v>1.4597499872320001</v>
          </cell>
          <cell r="I14">
            <v>1.4053185760608413</v>
          </cell>
          <cell r="J14">
            <v>1.3761523262170436</v>
          </cell>
          <cell r="K14">
            <v>1.3706849867308604</v>
          </cell>
          <cell r="L14">
            <v>1.3196519342516873</v>
          </cell>
          <cell r="M14">
            <v>1.31439642363618</v>
          </cell>
          <cell r="N14">
            <v>1.2655074391151264</v>
          </cell>
          <cell r="O14">
            <v>1.4071210714670859</v>
          </cell>
        </row>
        <row r="15">
          <cell r="B15" t="str">
            <v xml:space="preserve">  (1) Includes Gasoline &amp; Cond.</v>
          </cell>
        </row>
        <row r="16">
          <cell r="B16" t="str">
            <v>DAILY GAS SALES VOLUMES SCHEDULE</v>
          </cell>
        </row>
        <row r="17">
          <cell r="B17" t="str">
            <v>Mm3/d</v>
          </cell>
        </row>
        <row r="19">
          <cell r="C19" t="str">
            <v>Jan</v>
          </cell>
          <cell r="D19" t="str">
            <v>Feb</v>
          </cell>
          <cell r="E19" t="str">
            <v>Mar</v>
          </cell>
          <cell r="F19" t="str">
            <v>Apr</v>
          </cell>
          <cell r="G19" t="str">
            <v>May</v>
          </cell>
          <cell r="H19" t="str">
            <v>Jun</v>
          </cell>
          <cell r="I19" t="str">
            <v>Jul</v>
          </cell>
          <cell r="J19" t="str">
            <v>Aug</v>
          </cell>
          <cell r="K19" t="str">
            <v>Sep</v>
          </cell>
          <cell r="L19" t="str">
            <v>Oct</v>
          </cell>
          <cell r="M19" t="str">
            <v>Nov</v>
          </cell>
          <cell r="N19" t="str">
            <v>Dec</v>
          </cell>
          <cell r="O19" t="str">
            <v>Avg</v>
          </cell>
        </row>
        <row r="20">
          <cell r="B20" t="str">
            <v xml:space="preserve">  Centenario</v>
          </cell>
          <cell r="C20">
            <v>1240</v>
          </cell>
          <cell r="D20">
            <v>1238</v>
          </cell>
          <cell r="E20">
            <v>1350</v>
          </cell>
          <cell r="F20">
            <v>1500</v>
          </cell>
          <cell r="G20">
            <v>1500</v>
          </cell>
          <cell r="H20">
            <v>1500</v>
          </cell>
          <cell r="I20">
            <v>1900</v>
          </cell>
          <cell r="J20">
            <v>1950</v>
          </cell>
          <cell r="K20">
            <v>1950</v>
          </cell>
          <cell r="L20">
            <v>1635</v>
          </cell>
          <cell r="M20">
            <v>1950</v>
          </cell>
          <cell r="N20">
            <v>1949.8</v>
          </cell>
          <cell r="O20">
            <v>1638.5666666666666</v>
          </cell>
        </row>
        <row r="21">
          <cell r="B21" t="str">
            <v xml:space="preserve">  Aguada Baguales</v>
          </cell>
          <cell r="C21">
            <v>0</v>
          </cell>
          <cell r="D21">
            <v>0</v>
          </cell>
          <cell r="E21">
            <v>25</v>
          </cell>
          <cell r="F21">
            <v>25</v>
          </cell>
          <cell r="G21">
            <v>25</v>
          </cell>
          <cell r="H21">
            <v>25</v>
          </cell>
          <cell r="I21">
            <v>25</v>
          </cell>
          <cell r="J21">
            <v>25</v>
          </cell>
          <cell r="K21">
            <v>25</v>
          </cell>
          <cell r="L21">
            <v>25</v>
          </cell>
          <cell r="M21">
            <v>25</v>
          </cell>
          <cell r="N21">
            <v>25</v>
          </cell>
          <cell r="O21">
            <v>20.833333333333332</v>
          </cell>
        </row>
        <row r="22">
          <cell r="B22" t="str">
            <v xml:space="preserve">  Puesto Touquet</v>
          </cell>
          <cell r="C22">
            <v>201</v>
          </cell>
          <cell r="D22">
            <v>190</v>
          </cell>
          <cell r="E22">
            <v>190</v>
          </cell>
          <cell r="F22">
            <v>190</v>
          </cell>
          <cell r="G22">
            <v>190</v>
          </cell>
          <cell r="H22">
            <v>190</v>
          </cell>
          <cell r="I22">
            <v>190</v>
          </cell>
          <cell r="J22">
            <v>190</v>
          </cell>
          <cell r="K22">
            <v>190</v>
          </cell>
          <cell r="L22">
            <v>190</v>
          </cell>
          <cell r="M22">
            <v>190</v>
          </cell>
          <cell r="N22">
            <v>190</v>
          </cell>
          <cell r="O22">
            <v>190.91666666666666</v>
          </cell>
        </row>
        <row r="23">
          <cell r="B23" t="str">
            <v xml:space="preserve">  Puesto Silva</v>
          </cell>
          <cell r="C23">
            <v>122</v>
          </cell>
          <cell r="D23">
            <v>120</v>
          </cell>
          <cell r="E23">
            <v>116</v>
          </cell>
          <cell r="F23">
            <v>104</v>
          </cell>
          <cell r="G23">
            <v>108</v>
          </cell>
          <cell r="H23">
            <v>97</v>
          </cell>
          <cell r="I23">
            <v>135</v>
          </cell>
          <cell r="J23">
            <v>132</v>
          </cell>
          <cell r="K23">
            <v>122</v>
          </cell>
          <cell r="L23">
            <v>124</v>
          </cell>
          <cell r="M23">
            <v>115</v>
          </cell>
          <cell r="N23">
            <v>114.5</v>
          </cell>
          <cell r="O23">
            <v>117.45833333333333</v>
          </cell>
        </row>
        <row r="25">
          <cell r="B25" t="str">
            <v>DAILY PROPANE - BUTANE SALES VOLUMES SCHEDULE</v>
          </cell>
        </row>
        <row r="26">
          <cell r="B26" t="str">
            <v>Tn/d</v>
          </cell>
        </row>
        <row r="28">
          <cell r="C28" t="str">
            <v>Jan</v>
          </cell>
          <cell r="D28" t="str">
            <v>Feb</v>
          </cell>
          <cell r="E28" t="str">
            <v>Mar</v>
          </cell>
          <cell r="F28" t="str">
            <v>Apr</v>
          </cell>
          <cell r="G28" t="str">
            <v>May</v>
          </cell>
          <cell r="H28" t="str">
            <v>Jun</v>
          </cell>
          <cell r="I28" t="str">
            <v>Jul</v>
          </cell>
          <cell r="J28" t="str">
            <v>Aug</v>
          </cell>
          <cell r="K28" t="str">
            <v>Sep</v>
          </cell>
          <cell r="L28" t="str">
            <v>Oct</v>
          </cell>
          <cell r="M28" t="str">
            <v>Nov</v>
          </cell>
          <cell r="N28" t="str">
            <v>Dec</v>
          </cell>
          <cell r="O28" t="str">
            <v>Avg</v>
          </cell>
        </row>
        <row r="29">
          <cell r="B29" t="str">
            <v xml:space="preserve">  Centenario</v>
          </cell>
          <cell r="C29">
            <v>85</v>
          </cell>
          <cell r="D29">
            <v>82.035714285714292</v>
          </cell>
          <cell r="E29">
            <v>80</v>
          </cell>
          <cell r="F29">
            <v>96.666666666666671</v>
          </cell>
          <cell r="G29">
            <v>96.677419354838705</v>
          </cell>
          <cell r="H29">
            <v>96.666666666666671</v>
          </cell>
          <cell r="I29">
            <v>108.6774193548387</v>
          </cell>
          <cell r="J29">
            <v>108.6774193548387</v>
          </cell>
          <cell r="K29">
            <v>108.66666666666667</v>
          </cell>
          <cell r="L29">
            <v>94.645161290322577</v>
          </cell>
          <cell r="M29">
            <v>108.66666666666667</v>
          </cell>
          <cell r="N29">
            <v>108.6774193548387</v>
          </cell>
          <cell r="O29">
            <v>97.921434971838195</v>
          </cell>
        </row>
        <row r="32">
          <cell r="B32" t="str">
            <v>MONTHLY OIL PRODUCTION VOLUMES SCHEDULE</v>
          </cell>
        </row>
        <row r="33">
          <cell r="B33" t="str">
            <v>m3</v>
          </cell>
        </row>
        <row r="35">
          <cell r="C35" t="str">
            <v>Jan</v>
          </cell>
          <cell r="D35" t="str">
            <v>Feb</v>
          </cell>
          <cell r="E35" t="str">
            <v>Mar</v>
          </cell>
          <cell r="F35" t="str">
            <v>Apr</v>
          </cell>
          <cell r="G35" t="str">
            <v>May</v>
          </cell>
          <cell r="H35" t="str">
            <v>Jun</v>
          </cell>
          <cell r="I35" t="str">
            <v>Jul</v>
          </cell>
          <cell r="J35" t="str">
            <v>Aug</v>
          </cell>
          <cell r="K35" t="str">
            <v>Sep</v>
          </cell>
          <cell r="L35" t="str">
            <v>Oct</v>
          </cell>
          <cell r="M35" t="str">
            <v>Nov</v>
          </cell>
          <cell r="N35" t="str">
            <v>Dec</v>
          </cell>
          <cell r="O35" t="str">
            <v>Total</v>
          </cell>
        </row>
        <row r="36">
          <cell r="B36" t="str">
            <v xml:space="preserve">  Centenario (1)</v>
          </cell>
          <cell r="C36">
            <v>14136</v>
          </cell>
          <cell r="D36">
            <v>11900</v>
          </cell>
          <cell r="E36">
            <v>13144</v>
          </cell>
          <cell r="F36">
            <v>12870</v>
          </cell>
          <cell r="G36">
            <v>13392</v>
          </cell>
          <cell r="H36">
            <v>12900</v>
          </cell>
          <cell r="I36">
            <v>14167</v>
          </cell>
          <cell r="J36">
            <v>14322</v>
          </cell>
          <cell r="K36">
            <v>13800</v>
          </cell>
          <cell r="L36">
            <v>13206</v>
          </cell>
          <cell r="M36">
            <v>13440</v>
          </cell>
          <cell r="N36">
            <v>13733</v>
          </cell>
          <cell r="O36">
            <v>161010</v>
          </cell>
        </row>
        <row r="37">
          <cell r="B37" t="str">
            <v xml:space="preserve">  El Porvenir</v>
          </cell>
          <cell r="C37">
            <v>13888</v>
          </cell>
          <cell r="D37">
            <v>12880</v>
          </cell>
          <cell r="E37">
            <v>14880</v>
          </cell>
          <cell r="F37">
            <v>14670</v>
          </cell>
          <cell r="G37">
            <v>15407</v>
          </cell>
          <cell r="H37">
            <v>15180</v>
          </cell>
          <cell r="I37">
            <v>15593</v>
          </cell>
          <cell r="J37">
            <v>15717</v>
          </cell>
          <cell r="K37">
            <v>15390</v>
          </cell>
          <cell r="L37">
            <v>15810</v>
          </cell>
          <cell r="M37">
            <v>15180</v>
          </cell>
          <cell r="N37">
            <v>15531</v>
          </cell>
          <cell r="O37">
            <v>180126</v>
          </cell>
        </row>
        <row r="38">
          <cell r="B38" t="str">
            <v xml:space="preserve">  Aguada Baguales</v>
          </cell>
          <cell r="C38">
            <v>6479</v>
          </cell>
          <cell r="D38">
            <v>6104</v>
          </cell>
          <cell r="E38">
            <v>6293</v>
          </cell>
          <cell r="F38">
            <v>5910</v>
          </cell>
          <cell r="G38">
            <v>6293</v>
          </cell>
          <cell r="H38">
            <v>6210</v>
          </cell>
          <cell r="I38">
            <v>6386</v>
          </cell>
          <cell r="J38">
            <v>6355</v>
          </cell>
          <cell r="K38">
            <v>5970</v>
          </cell>
          <cell r="L38">
            <v>6014</v>
          </cell>
          <cell r="M38">
            <v>5670</v>
          </cell>
          <cell r="N38">
            <v>5735</v>
          </cell>
          <cell r="O38">
            <v>73419</v>
          </cell>
        </row>
        <row r="39">
          <cell r="B39" t="str">
            <v xml:space="preserve">  Puesto Touquet (1)</v>
          </cell>
          <cell r="C39">
            <v>45.47</v>
          </cell>
          <cell r="D39">
            <v>42.296800000000005</v>
          </cell>
          <cell r="E39">
            <v>43.669387999999998</v>
          </cell>
          <cell r="F39">
            <v>45.671282400000003</v>
          </cell>
          <cell r="G39">
            <v>45.432080235200004</v>
          </cell>
          <cell r="H39">
            <v>43.792499616960001</v>
          </cell>
          <cell r="I39">
            <v>43.564875857886079</v>
          </cell>
          <cell r="J39">
            <v>42.660722112728351</v>
          </cell>
          <cell r="K39">
            <v>41.120549601925809</v>
          </cell>
          <cell r="L39">
            <v>40.909209961802304</v>
          </cell>
          <cell r="M39">
            <v>39.431892709085403</v>
          </cell>
          <cell r="N39">
            <v>39.230730612568919</v>
          </cell>
          <cell r="O39">
            <v>513.25003110815692</v>
          </cell>
        </row>
        <row r="40">
          <cell r="B40" t="str">
            <v xml:space="preserve">  (1) Includes Gasoline &amp; Cond.</v>
          </cell>
        </row>
        <row r="41">
          <cell r="B41" t="str">
            <v>MONTHLY GAS SALES VOLUMES SCHEDULE</v>
          </cell>
        </row>
        <row r="42">
          <cell r="B42" t="str">
            <v>Mm3</v>
          </cell>
        </row>
        <row r="44">
          <cell r="C44" t="str">
            <v>Jan</v>
          </cell>
          <cell r="D44" t="str">
            <v>Feb</v>
          </cell>
          <cell r="E44" t="str">
            <v>Mar</v>
          </cell>
          <cell r="F44" t="str">
            <v>Apr</v>
          </cell>
          <cell r="G44" t="str">
            <v>May</v>
          </cell>
          <cell r="H44" t="str">
            <v>Jun</v>
          </cell>
          <cell r="I44" t="str">
            <v>Jul</v>
          </cell>
          <cell r="J44" t="str">
            <v>Aug</v>
          </cell>
          <cell r="K44" t="str">
            <v>Sep</v>
          </cell>
          <cell r="L44" t="str">
            <v>Oct</v>
          </cell>
          <cell r="M44" t="str">
            <v>Nov</v>
          </cell>
          <cell r="N44" t="str">
            <v>Dec</v>
          </cell>
          <cell r="O44" t="str">
            <v>Total</v>
          </cell>
        </row>
        <row r="45">
          <cell r="B45" t="str">
            <v xml:space="preserve">  Centenario</v>
          </cell>
          <cell r="C45">
            <v>38440</v>
          </cell>
          <cell r="D45">
            <v>34664</v>
          </cell>
          <cell r="E45">
            <v>41850</v>
          </cell>
          <cell r="F45">
            <v>45000</v>
          </cell>
          <cell r="G45">
            <v>46500</v>
          </cell>
          <cell r="H45">
            <v>45000</v>
          </cell>
          <cell r="I45">
            <v>58900</v>
          </cell>
          <cell r="J45">
            <v>60450</v>
          </cell>
          <cell r="K45">
            <v>58500</v>
          </cell>
          <cell r="L45">
            <v>50685</v>
          </cell>
          <cell r="M45">
            <v>58500</v>
          </cell>
          <cell r="N45">
            <v>60443.799999999996</v>
          </cell>
          <cell r="O45">
            <v>598932.80000000005</v>
          </cell>
        </row>
        <row r="46">
          <cell r="B46" t="str">
            <v xml:space="preserve">  Aguada Baguales</v>
          </cell>
          <cell r="C46">
            <v>0</v>
          </cell>
          <cell r="D46">
            <v>0</v>
          </cell>
          <cell r="E46">
            <v>775</v>
          </cell>
          <cell r="F46">
            <v>750</v>
          </cell>
          <cell r="G46">
            <v>775</v>
          </cell>
          <cell r="H46">
            <v>750</v>
          </cell>
          <cell r="I46">
            <v>775</v>
          </cell>
          <cell r="J46">
            <v>775</v>
          </cell>
          <cell r="K46">
            <v>750</v>
          </cell>
          <cell r="L46">
            <v>775</v>
          </cell>
          <cell r="M46">
            <v>750</v>
          </cell>
          <cell r="N46">
            <v>775</v>
          </cell>
          <cell r="O46">
            <v>7650</v>
          </cell>
        </row>
        <row r="47">
          <cell r="B47" t="str">
            <v xml:space="preserve">  Puesto Touquet</v>
          </cell>
          <cell r="C47">
            <v>6231</v>
          </cell>
          <cell r="D47">
            <v>5320</v>
          </cell>
          <cell r="E47">
            <v>5890</v>
          </cell>
          <cell r="F47">
            <v>5700</v>
          </cell>
          <cell r="G47">
            <v>5890</v>
          </cell>
          <cell r="H47">
            <v>5700</v>
          </cell>
          <cell r="I47">
            <v>5890</v>
          </cell>
          <cell r="J47">
            <v>5890</v>
          </cell>
          <cell r="K47">
            <v>5700</v>
          </cell>
          <cell r="L47">
            <v>5890</v>
          </cell>
          <cell r="M47">
            <v>5700</v>
          </cell>
          <cell r="N47">
            <v>5890</v>
          </cell>
          <cell r="O47">
            <v>69691</v>
          </cell>
        </row>
        <row r="48">
          <cell r="B48" t="str">
            <v xml:space="preserve">  Puesto Silva</v>
          </cell>
          <cell r="C48">
            <v>3782</v>
          </cell>
          <cell r="D48">
            <v>3360</v>
          </cell>
          <cell r="E48">
            <v>3596</v>
          </cell>
          <cell r="F48">
            <v>3120</v>
          </cell>
          <cell r="G48">
            <v>3348</v>
          </cell>
          <cell r="H48">
            <v>2910</v>
          </cell>
          <cell r="I48">
            <v>4185</v>
          </cell>
          <cell r="J48">
            <v>4092</v>
          </cell>
          <cell r="K48">
            <v>3660</v>
          </cell>
          <cell r="L48">
            <v>3844</v>
          </cell>
          <cell r="M48">
            <v>3450</v>
          </cell>
          <cell r="N48">
            <v>3549.5</v>
          </cell>
          <cell r="O48">
            <v>42896.5</v>
          </cell>
        </row>
        <row r="50">
          <cell r="B50" t="str">
            <v>MONTHLY PROPANE - BUTANE SALES VOLUMES SCHEDULE</v>
          </cell>
        </row>
        <row r="51">
          <cell r="B51" t="str">
            <v>Tn</v>
          </cell>
        </row>
        <row r="53">
          <cell r="C53" t="str">
            <v>Jan</v>
          </cell>
          <cell r="D53" t="str">
            <v>Feb</v>
          </cell>
          <cell r="E53" t="str">
            <v>Mar</v>
          </cell>
          <cell r="F53" t="str">
            <v>Apr</v>
          </cell>
          <cell r="G53" t="str">
            <v>May</v>
          </cell>
          <cell r="H53" t="str">
            <v>Jun</v>
          </cell>
          <cell r="I53" t="str">
            <v>Jul</v>
          </cell>
          <cell r="J53" t="str">
            <v>Aug</v>
          </cell>
          <cell r="K53" t="str">
            <v>Sep</v>
          </cell>
          <cell r="L53" t="str">
            <v>Oct</v>
          </cell>
          <cell r="M53" t="str">
            <v>Nov</v>
          </cell>
          <cell r="N53" t="str">
            <v>Dec</v>
          </cell>
          <cell r="O53" t="str">
            <v>Total</v>
          </cell>
        </row>
        <row r="54">
          <cell r="B54" t="str">
            <v xml:space="preserve">  Centenario</v>
          </cell>
          <cell r="C54">
            <v>2635</v>
          </cell>
          <cell r="D54">
            <v>2297</v>
          </cell>
          <cell r="E54">
            <v>2480</v>
          </cell>
          <cell r="F54">
            <v>2900</v>
          </cell>
          <cell r="G54">
            <v>2997</v>
          </cell>
          <cell r="H54">
            <v>2900</v>
          </cell>
          <cell r="I54">
            <v>3369</v>
          </cell>
          <cell r="J54">
            <v>3369</v>
          </cell>
          <cell r="K54">
            <v>3260</v>
          </cell>
          <cell r="L54">
            <v>2934</v>
          </cell>
          <cell r="M54">
            <v>3260</v>
          </cell>
          <cell r="N54">
            <v>3369</v>
          </cell>
          <cell r="O54">
            <v>35770</v>
          </cell>
        </row>
      </sheetData>
      <sheetData sheetId="32"/>
      <sheetData sheetId="33"/>
      <sheetData sheetId="34"/>
      <sheetData sheetId="35"/>
      <sheetData sheetId="36"/>
      <sheetData sheetId="37"/>
      <sheetData sheetId="38" refreshError="1"/>
      <sheetData sheetId="39" refreshError="1"/>
      <sheetData sheetId="40" refreshError="1"/>
    </sheetDataSet>
  </externalBook>
</externalLink>
</file>

<file path=xl/externalLinks/externalLink7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ULL98"/>
      <sheetName val="PULL98.xls"/>
      <sheetName val="\\PAMPA_02\Centrilift\Mis docum"/>
    </sheetNames>
    <definedNames>
      <definedName name="VOLVER"/>
    </definedNames>
    <sheetDataSet>
      <sheetData sheetId="0" refreshError="1"/>
      <sheetData sheetId="1" refreshError="1"/>
      <sheetData sheetId="2" refreshError="1"/>
    </sheetDataSet>
  </externalBook>
</externalLink>
</file>

<file path=xl/externalLinks/externalLink7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rifas  junio 2022"/>
      <sheetName val="Evolución tarifas "/>
      <sheetName val="Evolución tarifas LN base dic19"/>
      <sheetName val="MO"/>
      <sheetName val="GO"/>
      <sheetName val="IPIM"/>
      <sheetName val="V"/>
      <sheetName val="TC (2)"/>
      <sheetName val="WPU06"/>
      <sheetName val="Formula de ajuste"/>
      <sheetName val="MyCsvLol"/>
      <sheetName val="Hoja1"/>
      <sheetName val="Hoja2"/>
      <sheetName val="Hoja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>
        <row r="50">
          <cell r="D50">
            <v>6763000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asic"/>
    </sheetNames>
    <definedNames>
      <definedName name="AbrirImprimir"/>
      <definedName name="BorrarHoja"/>
      <definedName name="GrabarCambios"/>
      <definedName name="Macro4"/>
      <definedName name="Módulo3.Sector2"/>
      <definedName name="Módulo4.Sector3"/>
      <definedName name="Módulo5.Sector4"/>
      <definedName name="Módulo6.Sector5"/>
      <definedName name="Sector1"/>
      <definedName name="SectorTanque1"/>
      <definedName name="Tanque2"/>
      <definedName name="Tanque3"/>
      <definedName name="Tanque4"/>
      <definedName name="Tanque5"/>
      <definedName name="Tanque6"/>
    </definedNames>
    <sheetDataSet>
      <sheetData sheetId="0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UMEN "/>
      <sheetName val="MO"/>
      <sheetName val="CS"/>
      <sheetName val="GdP"/>
      <sheetName val="Veh"/>
      <sheetName val="Maq"/>
      <sheetName val="Mat"/>
      <sheetName val="Otros"/>
      <sheetName val="GE"/>
      <sheetName val="INSTRUCTIVO DE CARGA"/>
    </sheetNames>
    <sheetDataSet>
      <sheetData sheetId="0"/>
      <sheetData sheetId="1">
        <row r="3">
          <cell r="A3" t="str">
            <v>Fuera de Convenio</v>
          </cell>
        </row>
        <row r="4">
          <cell r="A4" t="str">
            <v>Nombre y Apellido</v>
          </cell>
        </row>
        <row r="24">
          <cell r="A24" t="str">
            <v>UOCRA</v>
          </cell>
        </row>
        <row r="25">
          <cell r="A25" t="str">
            <v>Nombre y Apellido</v>
          </cell>
        </row>
        <row r="54">
          <cell r="A54" t="str">
            <v>Petroleros</v>
          </cell>
        </row>
        <row r="55">
          <cell r="A55" t="str">
            <v>Nombre y Apellido</v>
          </cell>
        </row>
        <row r="56">
          <cell r="A56" t="str">
            <v>SOLDADURA</v>
          </cell>
        </row>
        <row r="65">
          <cell r="A65" t="str">
            <v>CAÑISTAS</v>
          </cell>
        </row>
        <row r="71">
          <cell r="A71" t="str">
            <v>RETROEXCAVADORA</v>
          </cell>
        </row>
        <row r="74">
          <cell r="A74" t="str">
            <v>LABORATORISTAS</v>
          </cell>
        </row>
        <row r="79">
          <cell r="A79" t="str">
            <v>OPERADORES DE PLANTA</v>
          </cell>
        </row>
        <row r="88">
          <cell r="A88" t="str">
            <v>OPERADORES DE PRODUCCIÓN</v>
          </cell>
        </row>
        <row r="97">
          <cell r="A97" t="str">
            <v>SOPORTES DE PRODUCCIÓN</v>
          </cell>
        </row>
        <row r="106">
          <cell r="A106" t="str">
            <v>OTROS SUELDOS DIRECTOS</v>
          </cell>
        </row>
      </sheetData>
      <sheetData sheetId="2"/>
      <sheetData sheetId="3">
        <row r="5">
          <cell r="F5" t="str">
            <v>Op</v>
          </cell>
          <cell r="G5" t="str">
            <v>Adm</v>
          </cell>
          <cell r="H5" t="str">
            <v>Sup</v>
          </cell>
        </row>
        <row r="61">
          <cell r="F61" t="str">
            <v>Op</v>
          </cell>
          <cell r="G61" t="str">
            <v>Adm</v>
          </cell>
        </row>
      </sheetData>
      <sheetData sheetId="4"/>
      <sheetData sheetId="5"/>
      <sheetData sheetId="6"/>
      <sheetData sheetId="7"/>
      <sheetData sheetId="8">
        <row r="5">
          <cell r="I5" t="str">
            <v>SOLDADORES</v>
          </cell>
        </row>
        <row r="6">
          <cell r="I6" t="str">
            <v>CAÑISTAS</v>
          </cell>
        </row>
        <row r="7">
          <cell r="I7" t="str">
            <v>RETROEXCAVADORA</v>
          </cell>
        </row>
        <row r="8">
          <cell r="I8" t="str">
            <v>LABORATORISTAS</v>
          </cell>
        </row>
        <row r="9">
          <cell r="I9" t="str">
            <v>OPERADORES DE PLANTA KK</v>
          </cell>
        </row>
        <row r="10">
          <cell r="I10" t="str">
            <v>OPERADORES DE PLANTA PC</v>
          </cell>
        </row>
        <row r="11">
          <cell r="I11" t="str">
            <v>OPERADORES DE PRODUCCION</v>
          </cell>
        </row>
        <row r="12">
          <cell r="I12" t="str">
            <v>SOPORTES DE PRODUCCIÓN</v>
          </cell>
        </row>
      </sheetData>
      <sheetData sheetId="9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.bin"/><Relationship Id="rId3" Type="http://schemas.openxmlformats.org/officeDocument/2006/relationships/hyperlink" Target="http://www.acara.org.ar/" TargetMode="External"/><Relationship Id="rId7" Type="http://schemas.openxmlformats.org/officeDocument/2006/relationships/vmlDrawing" Target="../drawings/vmlDrawing1.vml"/><Relationship Id="rId2" Type="http://schemas.openxmlformats.org/officeDocument/2006/relationships/hyperlink" Target="http://res1104.se.gob.ar/consultaprecios.eess.php" TargetMode="External"/><Relationship Id="rId1" Type="http://schemas.openxmlformats.org/officeDocument/2006/relationships/hyperlink" Target="http://www.bna.com.ar/Personas" TargetMode="External"/><Relationship Id="rId6" Type="http://schemas.openxmlformats.org/officeDocument/2006/relationships/drawing" Target="../drawings/drawing1.xm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https://www.indec.gob.ar/indec/web/Nivel4-Tema-3-5-32" TargetMode="External"/><Relationship Id="rId9" Type="http://schemas.openxmlformats.org/officeDocument/2006/relationships/image" Target="../media/image1.emf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hyperlink" Target="http://www.acara.org.ar/" TargetMode="External"/><Relationship Id="rId1" Type="http://schemas.openxmlformats.org/officeDocument/2006/relationships/hyperlink" Target="http://www.acara.org.ar/" TargetMode="Externa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100"/>
  <sheetViews>
    <sheetView showGridLines="0" tabSelected="1" topLeftCell="E4" workbookViewId="0">
      <pane ySplit="1" topLeftCell="A73" activePane="bottomLeft" state="frozen"/>
      <selection activeCell="A4" sqref="A4"/>
      <selection pane="bottomLeft" activeCell="N80" sqref="N80:N81"/>
    </sheetView>
  </sheetViews>
  <sheetFormatPr baseColWidth="10" defaultRowHeight="14.5" x14ac:dyDescent="0.35"/>
  <cols>
    <col min="2" max="2" width="8.453125" customWidth="1"/>
    <col min="3" max="3" width="9.54296875" customWidth="1"/>
    <col min="4" max="4" width="8.453125" customWidth="1"/>
    <col min="5" max="5" width="10.54296875" customWidth="1"/>
    <col min="6" max="11" width="8.453125" customWidth="1"/>
    <col min="12" max="12" width="11.81640625" bestFit="1" customWidth="1"/>
    <col min="13" max="13" width="11.26953125" customWidth="1"/>
    <col min="14" max="14" width="16.1796875" customWidth="1"/>
    <col min="15" max="15" width="14.54296875" customWidth="1"/>
    <col min="17" max="17" width="13.453125" customWidth="1"/>
    <col min="18" max="18" width="11.7265625" bestFit="1" customWidth="1"/>
  </cols>
  <sheetData>
    <row r="1" spans="1:18" ht="15.5" x14ac:dyDescent="0.35">
      <c r="B1" s="47" t="s">
        <v>30</v>
      </c>
    </row>
    <row r="2" spans="1:18" ht="15.5" x14ac:dyDescent="0.35">
      <c r="B2" s="47"/>
    </row>
    <row r="3" spans="1:18" ht="15.5" x14ac:dyDescent="0.35">
      <c r="B3" s="47"/>
    </row>
    <row r="4" spans="1:18" ht="15.5" x14ac:dyDescent="0.35">
      <c r="B4" s="47"/>
    </row>
    <row r="5" spans="1:18" ht="15.5" x14ac:dyDescent="0.35">
      <c r="B5" s="47"/>
      <c r="Q5" s="50" t="s">
        <v>24</v>
      </c>
      <c r="R5" s="48"/>
    </row>
    <row r="6" spans="1:18" ht="15.5" x14ac:dyDescent="0.35">
      <c r="B6" s="47"/>
      <c r="Q6" s="49">
        <v>0.76500000000000001</v>
      </c>
      <c r="R6" s="48" t="s">
        <v>12</v>
      </c>
    </row>
    <row r="7" spans="1:18" x14ac:dyDescent="0.35">
      <c r="Q7" s="49">
        <v>0.13</v>
      </c>
      <c r="R7" s="48" t="s">
        <v>31</v>
      </c>
    </row>
    <row r="8" spans="1:18" x14ac:dyDescent="0.35">
      <c r="Q8" s="49">
        <v>3.0000000000000001E-3</v>
      </c>
      <c r="R8" s="48" t="s">
        <v>7</v>
      </c>
    </row>
    <row r="9" spans="1:18" x14ac:dyDescent="0.35">
      <c r="Q9" s="49">
        <v>8.9999999999999993E-3</v>
      </c>
      <c r="R9" s="48" t="s">
        <v>8</v>
      </c>
    </row>
    <row r="10" spans="1:18" x14ac:dyDescent="0.35">
      <c r="B10" s="37" t="s">
        <v>6</v>
      </c>
      <c r="C10" s="52" t="s">
        <v>10</v>
      </c>
      <c r="D10" s="39"/>
      <c r="E10" s="54" t="s">
        <v>10</v>
      </c>
      <c r="F10" s="54"/>
      <c r="G10" s="52" t="s">
        <v>9</v>
      </c>
      <c r="H10" s="39"/>
      <c r="I10" s="52" t="s">
        <v>9</v>
      </c>
      <c r="J10" s="39"/>
      <c r="K10" s="52" t="s">
        <v>9</v>
      </c>
      <c r="L10" s="39"/>
      <c r="Q10" s="49">
        <v>9.2999999999999999E-2</v>
      </c>
      <c r="R10" s="48" t="s">
        <v>1</v>
      </c>
    </row>
    <row r="11" spans="1:18" x14ac:dyDescent="0.35">
      <c r="B11" s="38">
        <v>43374</v>
      </c>
      <c r="C11" s="40">
        <v>43374</v>
      </c>
      <c r="D11" s="41"/>
      <c r="E11" s="56">
        <v>43374</v>
      </c>
      <c r="F11" s="55"/>
      <c r="G11" s="40">
        <v>43344</v>
      </c>
      <c r="H11" s="41"/>
      <c r="I11" s="40">
        <v>43344</v>
      </c>
      <c r="J11" s="41"/>
      <c r="K11" s="40">
        <v>43344</v>
      </c>
      <c r="L11" s="41"/>
      <c r="Q11" s="135">
        <f>SUM(Q6:Q10)</f>
        <v>1</v>
      </c>
      <c r="R11" s="48"/>
    </row>
    <row r="12" spans="1:18" x14ac:dyDescent="0.35">
      <c r="B12" s="215" t="s">
        <v>15</v>
      </c>
      <c r="C12" s="213" t="s">
        <v>12</v>
      </c>
      <c r="D12" s="213"/>
      <c r="E12" s="217" t="s">
        <v>31</v>
      </c>
      <c r="F12" s="218"/>
      <c r="G12" s="213" t="s">
        <v>7</v>
      </c>
      <c r="H12" s="213"/>
      <c r="I12" s="213" t="s">
        <v>1</v>
      </c>
      <c r="J12" s="213"/>
      <c r="K12" s="213" t="s">
        <v>13</v>
      </c>
      <c r="L12" s="213"/>
      <c r="M12" s="214" t="s">
        <v>19</v>
      </c>
      <c r="N12" s="214"/>
      <c r="O12" s="214"/>
    </row>
    <row r="13" spans="1:18" x14ac:dyDescent="0.35">
      <c r="B13" s="216"/>
      <c r="C13" s="23" t="s">
        <v>0</v>
      </c>
      <c r="D13" s="23" t="s">
        <v>14</v>
      </c>
      <c r="E13" s="23" t="s">
        <v>0</v>
      </c>
      <c r="F13" s="23" t="s">
        <v>14</v>
      </c>
      <c r="G13" s="23" t="s">
        <v>0</v>
      </c>
      <c r="H13" s="23" t="s">
        <v>14</v>
      </c>
      <c r="I13" s="23" t="s">
        <v>0</v>
      </c>
      <c r="J13" s="23" t="s">
        <v>14</v>
      </c>
      <c r="K13" s="23" t="s">
        <v>0</v>
      </c>
      <c r="L13" s="23" t="s">
        <v>14</v>
      </c>
      <c r="M13" s="28" t="s">
        <v>4</v>
      </c>
      <c r="N13" s="28" t="s">
        <v>16</v>
      </c>
      <c r="O13" s="28" t="s">
        <v>18</v>
      </c>
    </row>
    <row r="14" spans="1:18" x14ac:dyDescent="0.35">
      <c r="A14" s="51" t="s">
        <v>6</v>
      </c>
      <c r="B14" s="42">
        <v>43374</v>
      </c>
      <c r="C14" s="46">
        <f>MO!C4</f>
        <v>7.4999999999999997E-2</v>
      </c>
      <c r="D14" s="44">
        <f>+MO!E4</f>
        <v>100</v>
      </c>
      <c r="E14" s="60">
        <f>V!E4</f>
        <v>1571100</v>
      </c>
      <c r="F14" s="44">
        <f>V!F4</f>
        <v>100</v>
      </c>
      <c r="G14" s="45">
        <f>+GO!D4</f>
        <v>33.090000000000003</v>
      </c>
      <c r="H14" s="43">
        <f>+GO!F4</f>
        <v>100</v>
      </c>
      <c r="I14" s="46">
        <f>+IPIM!C4</f>
        <v>0.16</v>
      </c>
      <c r="J14" s="43">
        <f>+IPIM!E4</f>
        <v>100</v>
      </c>
      <c r="K14" s="45">
        <f>+TC!C4</f>
        <v>38</v>
      </c>
      <c r="L14" s="45">
        <f>+TC!E4</f>
        <v>100</v>
      </c>
      <c r="M14" s="29">
        <f>$Q$6*D14/$D$14+$Q$7*F14/$F$14+$Q$8*H14/$H$14+$Q$10*J14/$J$14+$Q$9*L14/$L$14</f>
        <v>1</v>
      </c>
      <c r="N14" s="31">
        <v>198960</v>
      </c>
      <c r="O14" s="30">
        <f>(N14-$N$14)/$N$14</f>
        <v>0</v>
      </c>
      <c r="P14" s="211" t="s">
        <v>46</v>
      </c>
      <c r="Q14" s="211"/>
      <c r="R14" s="78" t="s">
        <v>45</v>
      </c>
    </row>
    <row r="15" spans="1:18" x14ac:dyDescent="0.35">
      <c r="B15" s="24">
        <v>43405</v>
      </c>
      <c r="C15" s="27">
        <f>MO!C5</f>
        <v>8.3333333333333481E-2</v>
      </c>
      <c r="D15" s="26">
        <f>+MO!E5</f>
        <v>108.33333333333334</v>
      </c>
      <c r="E15" s="62">
        <f>V!E5</f>
        <v>1571100</v>
      </c>
      <c r="F15" s="61">
        <f>V!F5</f>
        <v>100</v>
      </c>
      <c r="G15" s="25">
        <f>GO!D5</f>
        <v>33.090000000000003</v>
      </c>
      <c r="H15" s="27">
        <f>+GO!F5</f>
        <v>100</v>
      </c>
      <c r="I15" s="27">
        <f>+IPIM!C5</f>
        <v>0.03</v>
      </c>
      <c r="J15" s="27">
        <f>+IPIM!E5</f>
        <v>103</v>
      </c>
      <c r="K15" s="25">
        <f>+TC!C5</f>
        <v>35.950000000000003</v>
      </c>
      <c r="L15" s="25">
        <f>+TC!E5</f>
        <v>94.605263157894754</v>
      </c>
      <c r="M15" s="29">
        <f t="shared" ref="M15:M18" si="0">$Q$6*D15/$D$14+$Q$7*F15/$F$14+$Q$8*H15/$H$14+$Q$10*J15/$J$14+$Q$9*L15/$L$14</f>
        <v>1.0660544736842106</v>
      </c>
      <c r="N15" s="31">
        <f>+$N$14*M15</f>
        <v>212102.19808421054</v>
      </c>
      <c r="O15" s="30">
        <f>(N15-$N$14)/$N$14</f>
        <v>6.6054473684210593E-2</v>
      </c>
      <c r="P15" s="78" t="s">
        <v>43</v>
      </c>
      <c r="Q15" s="79">
        <f>+N15/N14-1</f>
        <v>6.605447368421058E-2</v>
      </c>
      <c r="R15" s="80"/>
    </row>
    <row r="16" spans="1:18" x14ac:dyDescent="0.35">
      <c r="B16" s="24">
        <v>43435</v>
      </c>
      <c r="C16" s="27">
        <f>MO!C6</f>
        <v>0</v>
      </c>
      <c r="D16" s="26">
        <f>+MO!E6</f>
        <v>108.33333333333334</v>
      </c>
      <c r="E16" s="62">
        <f>V!E6</f>
        <v>1571100</v>
      </c>
      <c r="F16" s="61">
        <f>V!F6</f>
        <v>100</v>
      </c>
      <c r="G16" s="25">
        <f>GO!D6</f>
        <v>34.17</v>
      </c>
      <c r="H16" s="27">
        <f>+GO!F6</f>
        <v>103.26382592928375</v>
      </c>
      <c r="I16" s="27">
        <f>+IPIM!C6</f>
        <v>1E-3</v>
      </c>
      <c r="J16" s="27">
        <f>+IPIM!E6</f>
        <v>103.10299999999999</v>
      </c>
      <c r="K16" s="25">
        <f>+TC!C6</f>
        <v>37.72</v>
      </c>
      <c r="L16" s="25">
        <f>+TC!E6</f>
        <v>99.263157894736835</v>
      </c>
      <c r="M16" s="29">
        <f t="shared" si="0"/>
        <v>1.0666673889884049</v>
      </c>
      <c r="N16" s="31">
        <f>+$N$14*M16</f>
        <v>212224.14371313303</v>
      </c>
      <c r="O16" s="30">
        <f>(N16-$N$14)/$N$14</f>
        <v>6.6667388988404866E-2</v>
      </c>
      <c r="P16" s="79" t="s">
        <v>44</v>
      </c>
      <c r="Q16" s="79">
        <f t="shared" ref="Q16:Q20" si="1">+N16/N15-1</f>
        <v>5.7493807241959516E-4</v>
      </c>
      <c r="R16" s="80"/>
    </row>
    <row r="17" spans="2:19" x14ac:dyDescent="0.35">
      <c r="B17" s="24">
        <v>43466</v>
      </c>
      <c r="C17" s="27">
        <f>MO!C7</f>
        <v>0</v>
      </c>
      <c r="D17" s="26">
        <f>+MO!E7</f>
        <v>108.33333333333334</v>
      </c>
      <c r="E17" s="62">
        <f>V!E7</f>
        <v>1733120</v>
      </c>
      <c r="F17" s="61">
        <f>V!F7</f>
        <v>110.31251989052255</v>
      </c>
      <c r="G17" s="25">
        <f>GO!D7</f>
        <v>35.4</v>
      </c>
      <c r="H17" s="27">
        <f>+GO!F7</f>
        <v>106.9809610154125</v>
      </c>
      <c r="I17" s="27">
        <f>+IPIM!C7</f>
        <v>1.2999999999999999E-2</v>
      </c>
      <c r="J17" s="27">
        <f>+IPIM!E7</f>
        <v>104.44333899999998</v>
      </c>
      <c r="K17" s="25">
        <f>+TC!C7</f>
        <v>37.700000000000003</v>
      </c>
      <c r="L17" s="25">
        <f>+TC!E7</f>
        <v>99.21052631578948</v>
      </c>
      <c r="M17" s="29">
        <f>$Q$6*D17/$D$14+$Q$7*F17/$F$14+$Q$8*H17/$H$14+$Q$10*J17/$J$14+$Q$9*L17/$L$14</f>
        <v>1.0814269573265629</v>
      </c>
      <c r="N17" s="31">
        <f t="shared" ref="N17:N18" si="2">+$N$14*M17</f>
        <v>215160.70742969296</v>
      </c>
      <c r="O17" s="30">
        <f t="shared" ref="O17:O19" si="3">(N17-$N$14)/$N$14</f>
        <v>8.1426957326562951E-2</v>
      </c>
      <c r="P17" s="79" t="s">
        <v>44</v>
      </c>
      <c r="Q17" s="79">
        <f t="shared" si="1"/>
        <v>1.3837085946871941E-2</v>
      </c>
      <c r="R17" s="80"/>
    </row>
    <row r="18" spans="2:19" x14ac:dyDescent="0.35">
      <c r="B18" s="24">
        <v>43497</v>
      </c>
      <c r="C18" s="27">
        <f>MO!C8</f>
        <v>7.690000000000001E-2</v>
      </c>
      <c r="D18" s="26">
        <f>+MO!E8</f>
        <v>116.66416666666667</v>
      </c>
      <c r="E18" s="62">
        <f>V!E8</f>
        <v>1733120</v>
      </c>
      <c r="F18" s="61">
        <f>V!F8</f>
        <v>110.31251989052255</v>
      </c>
      <c r="G18" s="25">
        <f>GO!D8</f>
        <v>34.99</v>
      </c>
      <c r="H18" s="27">
        <f>+GO!F8</f>
        <v>105.74191598670294</v>
      </c>
      <c r="I18" s="27">
        <f>+IPIM!C8</f>
        <v>6.0000000000000001E-3</v>
      </c>
      <c r="J18" s="27">
        <f>+IPIM!E8</f>
        <v>105.06999903399998</v>
      </c>
      <c r="K18" s="25">
        <f>+TC!C8</f>
        <v>37.35</v>
      </c>
      <c r="L18" s="25">
        <f>+TC!E8</f>
        <v>98.28947368421052</v>
      </c>
      <c r="M18" s="29">
        <f t="shared" si="0"/>
        <v>1.1456205600704796</v>
      </c>
      <c r="N18" s="31">
        <f t="shared" si="2"/>
        <v>227932.66663162262</v>
      </c>
      <c r="O18" s="30">
        <f t="shared" si="3"/>
        <v>0.14562056007047958</v>
      </c>
      <c r="P18" s="81" t="s">
        <v>43</v>
      </c>
      <c r="Q18" s="79">
        <f t="shared" si="1"/>
        <v>5.9360091136078319E-2</v>
      </c>
      <c r="R18" s="80"/>
    </row>
    <row r="19" spans="2:19" x14ac:dyDescent="0.35">
      <c r="B19" s="24">
        <v>43525</v>
      </c>
      <c r="C19" s="27">
        <f>MO!C9</f>
        <v>0.1050000000000002</v>
      </c>
      <c r="D19" s="26">
        <f>+MO!E9</f>
        <v>128.9139041666667</v>
      </c>
      <c r="E19" s="62">
        <f>V!E9</f>
        <v>1733120</v>
      </c>
      <c r="F19" s="61">
        <f>V!F9</f>
        <v>110.31251989052255</v>
      </c>
      <c r="G19" s="25">
        <f>GO!D9</f>
        <v>35.58</v>
      </c>
      <c r="H19" s="27">
        <f>+GO!F9</f>
        <v>107.52493200362645</v>
      </c>
      <c r="I19" s="27">
        <f>+IPIM!C9</f>
        <v>3.4000000000000002E-2</v>
      </c>
      <c r="J19" s="27">
        <f>+IPIM!E9</f>
        <v>108.64237900115596</v>
      </c>
      <c r="K19" s="25">
        <f>+TC!C9</f>
        <v>39.15</v>
      </c>
      <c r="L19" s="25">
        <f>+TC!E9</f>
        <v>103.02631578947367</v>
      </c>
      <c r="M19" s="29">
        <f>$Q$6*D19/$D$14+$Q$7*F19/$F$14+$Q$8*H19/$H$14+$Q$10*J19/$J$14+$Q$9*L19/$L$14</f>
        <v>1.2431331715849163</v>
      </c>
      <c r="N19" s="76">
        <f>+$N$14*M19</f>
        <v>247333.77581853495</v>
      </c>
      <c r="O19" s="30">
        <f t="shared" si="3"/>
        <v>0.24313317158491632</v>
      </c>
      <c r="P19" s="81" t="s">
        <v>43</v>
      </c>
      <c r="Q19" s="79">
        <f t="shared" si="1"/>
        <v>8.5117721271026792E-2</v>
      </c>
      <c r="R19" s="80"/>
    </row>
    <row r="20" spans="2:19" x14ac:dyDescent="0.35">
      <c r="B20" s="24">
        <v>43556</v>
      </c>
      <c r="C20" s="27">
        <f>MO!C10</f>
        <v>0</v>
      </c>
      <c r="D20" s="26">
        <f>+MO!E10</f>
        <v>128.9139041666667</v>
      </c>
      <c r="E20" s="62">
        <f>V!E10</f>
        <v>1733120</v>
      </c>
      <c r="F20" s="61">
        <f>V!F10</f>
        <v>110.31251989052255</v>
      </c>
      <c r="G20" s="25">
        <f>GO!D10</f>
        <v>36.58</v>
      </c>
      <c r="H20" s="27">
        <f>+GO!F10</f>
        <v>110.54699304925957</v>
      </c>
      <c r="I20" s="27">
        <f>+IPIM!C10</f>
        <v>4.1000000000000002E-2</v>
      </c>
      <c r="J20" s="27">
        <f>+IPIM!E10</f>
        <v>113.09671654020337</v>
      </c>
      <c r="K20" s="25">
        <f>+TC!C10</f>
        <v>43.35</v>
      </c>
      <c r="L20" s="25">
        <f>+TC!E10</f>
        <v>114.07894736842105</v>
      </c>
      <c r="M20" s="29">
        <f>$Q$6*D20/$D$14+$Q$7*F20/$F$14+$Q$8*H20/$H$14+$Q$10*J20/$J$14+$Q$9*L20/$L$14</f>
        <v>1.2483611041697045</v>
      </c>
      <c r="N20" s="31">
        <f>+$N$14*M20</f>
        <v>248373.9252856044</v>
      </c>
      <c r="O20" s="30">
        <f t="shared" ref="O20" si="4">(N20-$N$14)/$N$14</f>
        <v>0.24836110416970447</v>
      </c>
      <c r="P20" s="78" t="s">
        <v>44</v>
      </c>
      <c r="Q20" s="79">
        <f t="shared" si="1"/>
        <v>4.2054485426712418E-3</v>
      </c>
      <c r="R20" s="80">
        <f>R19</f>
        <v>0</v>
      </c>
    </row>
    <row r="21" spans="2:19" x14ac:dyDescent="0.35">
      <c r="B21" s="24">
        <v>43586</v>
      </c>
      <c r="C21" s="27">
        <f>MO!C11</f>
        <v>0</v>
      </c>
      <c r="D21" s="26">
        <f>+MO!E11</f>
        <v>128.9139041666667</v>
      </c>
      <c r="E21" s="62">
        <f>V!E11</f>
        <v>2557940</v>
      </c>
      <c r="F21" s="61">
        <f>V!F11</f>
        <v>162.81204251798101</v>
      </c>
      <c r="G21" s="25">
        <f>GO!D11</f>
        <v>40.880000000000003</v>
      </c>
      <c r="H21" s="27">
        <f>+GO!F11</f>
        <v>123.54185554548201</v>
      </c>
      <c r="I21" s="27">
        <f>+IPIM!C11</f>
        <v>4.5999999999999999E-2</v>
      </c>
      <c r="J21" s="27">
        <f>+IPIM!E11</f>
        <v>118.2991655010527</v>
      </c>
      <c r="K21" s="25">
        <f>+TC!C11</f>
        <v>44.15</v>
      </c>
      <c r="L21" s="25">
        <f>+TC!E11</f>
        <v>116.18421052631578</v>
      </c>
      <c r="M21" s="29">
        <f t="shared" ref="M21:M27" si="5">$Q$6*D21/$D$14+$Q$7*F21/$F$14+$Q$8*H21/$H$14+$Q$10*J21/$J$14+$Q$9*L21/$L$14</f>
        <v>1.3220280806780877</v>
      </c>
      <c r="N21" s="31">
        <f>+$N$14*M21</f>
        <v>263030.70693171234</v>
      </c>
      <c r="O21" s="30">
        <f t="shared" ref="O21:O29" si="6">(N21-$N$14)/$N$14</f>
        <v>0.32202808067808775</v>
      </c>
      <c r="P21" s="78" t="s">
        <v>48</v>
      </c>
      <c r="Q21" s="79">
        <f t="shared" ref="Q21:Q29" si="7">+N21/N20-1</f>
        <v>5.9010951448523308E-2</v>
      </c>
      <c r="R21" s="80">
        <f>+N21-N19</f>
        <v>15696.931113177387</v>
      </c>
    </row>
    <row r="22" spans="2:19" x14ac:dyDescent="0.35">
      <c r="B22" s="24">
        <v>43617</v>
      </c>
      <c r="C22" s="27">
        <f>MO!C12</f>
        <v>0.1</v>
      </c>
      <c r="D22" s="26">
        <f>+MO!E12</f>
        <v>141.80529458333339</v>
      </c>
      <c r="E22" s="62">
        <f>V!E12</f>
        <v>2557940</v>
      </c>
      <c r="F22" s="61">
        <f>V!F12</f>
        <v>162.81204251798101</v>
      </c>
      <c r="G22" s="25">
        <f>GO!D12</f>
        <v>40.880000000000003</v>
      </c>
      <c r="H22" s="27">
        <f>+GO!F12</f>
        <v>123.54185554548201</v>
      </c>
      <c r="I22" s="27">
        <f>+IPIM!C12</f>
        <v>4.9000000000000002E-2</v>
      </c>
      <c r="J22" s="27">
        <f>+IPIM!E12</f>
        <v>124.09582461060428</v>
      </c>
      <c r="K22" s="25">
        <f>+TC!C12</f>
        <v>44.76</v>
      </c>
      <c r="L22" s="25">
        <f>+TC!E12</f>
        <v>117.78947368421051</v>
      </c>
      <c r="M22" s="29">
        <f t="shared" si="5"/>
        <v>1.4261825840216811</v>
      </c>
      <c r="N22" s="31">
        <f t="shared" ref="N22:N29" si="8">+$N$14*M22</f>
        <v>283753.28691695369</v>
      </c>
      <c r="O22" s="30">
        <f t="shared" si="6"/>
        <v>0.42618258402168119</v>
      </c>
      <c r="P22" s="78" t="s">
        <v>48</v>
      </c>
      <c r="Q22" s="79">
        <f t="shared" si="7"/>
        <v>7.8783881269882672E-2</v>
      </c>
      <c r="R22" s="80">
        <f>+N22-N19</f>
        <v>36419.511098418734</v>
      </c>
    </row>
    <row r="23" spans="2:19" x14ac:dyDescent="0.35">
      <c r="B23" s="24">
        <v>43647</v>
      </c>
      <c r="C23" s="27">
        <f>MO!C13</f>
        <v>0</v>
      </c>
      <c r="D23" s="26">
        <f>+MO!E13</f>
        <v>141.80529458333339</v>
      </c>
      <c r="E23" s="62">
        <f>V!E13</f>
        <v>2557940</v>
      </c>
      <c r="F23" s="61">
        <f>V!F13</f>
        <v>162.81204251798101</v>
      </c>
      <c r="G23" s="25">
        <f>GO!D13</f>
        <v>41.9</v>
      </c>
      <c r="H23" s="27">
        <f>+GO!F13</f>
        <v>126.62435781202778</v>
      </c>
      <c r="I23" s="27">
        <f>+IPIM!C13</f>
        <v>1.7000000000000001E-2</v>
      </c>
      <c r="J23" s="27">
        <f>+IPIM!E13</f>
        <v>126.20545362898454</v>
      </c>
      <c r="K23" s="25">
        <f>+TC!C13</f>
        <v>42.463000000000001</v>
      </c>
      <c r="L23" s="25">
        <f>+TC!E13</f>
        <v>111.74473684210527</v>
      </c>
      <c r="M23" s="29">
        <f>$Q$6*D23/$D$14+$Q$7*F23/$F$14+$Q$8*H23/$H$14+$Q$10*J23/$J$14+$Q$9*L23/$L$14</f>
        <v>1.4276929877609816</v>
      </c>
      <c r="N23" s="31">
        <f t="shared" si="8"/>
        <v>284053.79684492492</v>
      </c>
      <c r="O23" s="30">
        <f t="shared" si="6"/>
        <v>0.42769298776098169</v>
      </c>
      <c r="P23" s="78" t="s">
        <v>44</v>
      </c>
      <c r="Q23" s="79">
        <f t="shared" si="7"/>
        <v>1.0590535575334403E-3</v>
      </c>
      <c r="R23" s="84">
        <f>R22</f>
        <v>36419.511098418734</v>
      </c>
    </row>
    <row r="24" spans="2:19" x14ac:dyDescent="0.35">
      <c r="B24" s="24">
        <v>43678</v>
      </c>
      <c r="C24" s="27">
        <f>MO!C14</f>
        <v>0</v>
      </c>
      <c r="D24" s="26">
        <f>+MO!E14</f>
        <v>141.80529458333339</v>
      </c>
      <c r="E24" s="62">
        <f>V!E14</f>
        <v>2557940</v>
      </c>
      <c r="F24" s="61">
        <f>V!F14</f>
        <v>162.81204251798101</v>
      </c>
      <c r="G24" s="25">
        <f>GO!D14</f>
        <v>42.63</v>
      </c>
      <c r="H24" s="27">
        <f>+GO!F14</f>
        <v>128.83046237533998</v>
      </c>
      <c r="I24" s="27">
        <f>+IPIM!C14</f>
        <v>1E-3</v>
      </c>
      <c r="J24" s="27">
        <f>+IPIM!E14</f>
        <v>126.33165908261353</v>
      </c>
      <c r="K24" s="25">
        <f>+TC!C14</f>
        <v>43.88</v>
      </c>
      <c r="L24" s="25">
        <f>+TC!E14</f>
        <v>115.47368421052633</v>
      </c>
      <c r="M24" s="29">
        <f t="shared" si="5"/>
        <v>1.4282121472329137</v>
      </c>
      <c r="N24" s="31">
        <f t="shared" si="8"/>
        <v>284157.08881346049</v>
      </c>
      <c r="O24" s="30">
        <f t="shared" si="6"/>
        <v>0.42821214723291362</v>
      </c>
      <c r="P24" s="78" t="s">
        <v>44</v>
      </c>
      <c r="Q24" s="79">
        <f t="shared" si="7"/>
        <v>3.6363523277227472E-4</v>
      </c>
      <c r="R24" s="84">
        <f t="shared" ref="R24:R25" si="9">R23</f>
        <v>36419.511098418734</v>
      </c>
    </row>
    <row r="25" spans="2:19" x14ac:dyDescent="0.35">
      <c r="B25" s="24">
        <v>43709</v>
      </c>
      <c r="C25" s="27">
        <f>MO!C15</f>
        <v>0</v>
      </c>
      <c r="D25" s="26">
        <f>+MO!E15</f>
        <v>141.80529458333339</v>
      </c>
      <c r="E25" s="62">
        <f>V!E15</f>
        <v>2557940</v>
      </c>
      <c r="F25" s="61">
        <f>V!F15</f>
        <v>162.81204251798101</v>
      </c>
      <c r="G25" s="25">
        <f>GO!D15</f>
        <v>42.63</v>
      </c>
      <c r="H25" s="27">
        <f>+GO!F15</f>
        <v>128.83046237533998</v>
      </c>
      <c r="I25" s="27">
        <f>+IPIM!C15</f>
        <v>0.11199999999999999</v>
      </c>
      <c r="J25" s="27">
        <f>+IPIM!E15</f>
        <v>140.48080489986623</v>
      </c>
      <c r="K25" s="25">
        <f>+TC!C15</f>
        <v>59.51</v>
      </c>
      <c r="L25" s="25">
        <f>+TC!E15</f>
        <v>156.60526315789474</v>
      </c>
      <c r="M25" s="29">
        <f t="shared" si="5"/>
        <v>1.445072694948222</v>
      </c>
      <c r="N25" s="31">
        <f>+$N$14*M25</f>
        <v>287511.66338689823</v>
      </c>
      <c r="O25" s="30">
        <f t="shared" si="6"/>
        <v>0.44507269494822194</v>
      </c>
      <c r="P25" s="78" t="s">
        <v>44</v>
      </c>
      <c r="Q25" s="79">
        <f t="shared" si="7"/>
        <v>1.180535241068692E-2</v>
      </c>
      <c r="R25" s="84">
        <f t="shared" si="9"/>
        <v>36419.511098418734</v>
      </c>
    </row>
    <row r="26" spans="2:19" x14ac:dyDescent="0.35">
      <c r="B26" s="24">
        <v>43739</v>
      </c>
      <c r="C26" s="27">
        <f>MO!C16</f>
        <v>0.12</v>
      </c>
      <c r="D26" s="26">
        <f>+MO!E16</f>
        <v>158.82192993333345</v>
      </c>
      <c r="E26" s="62">
        <f>V!E16</f>
        <v>2557940</v>
      </c>
      <c r="F26" s="61">
        <f>V!F16</f>
        <v>162.81204251798101</v>
      </c>
      <c r="G26" s="25">
        <f>GO!D16</f>
        <v>44.34</v>
      </c>
      <c r="H26" s="27">
        <f>+GO!F16</f>
        <v>133.99818676337262</v>
      </c>
      <c r="I26" s="27">
        <f>+IPIM!C16</f>
        <v>4.2000000000000003E-2</v>
      </c>
      <c r="J26" s="27">
        <f>+IPIM!E16</f>
        <v>146.3809987056606</v>
      </c>
      <c r="K26" s="25">
        <f>+TC!C16</f>
        <v>57.59</v>
      </c>
      <c r="L26" s="25">
        <f>+TC!E16</f>
        <v>151.55263157894737</v>
      </c>
      <c r="M26" s="29">
        <f t="shared" si="5"/>
        <v>1.5804374305046469</v>
      </c>
      <c r="N26" s="31">
        <f>+$N$14*M26</f>
        <v>314443.83117320453</v>
      </c>
      <c r="O26" s="30">
        <f t="shared" si="6"/>
        <v>0.5804374305046468</v>
      </c>
      <c r="P26" s="78" t="s">
        <v>48</v>
      </c>
      <c r="Q26" s="79">
        <f>+N26/N25-1</f>
        <v>9.3673305176716459E-2</v>
      </c>
      <c r="R26" s="80">
        <f>+N26-N19</f>
        <v>67110.055354669574</v>
      </c>
    </row>
    <row r="27" spans="2:19" x14ac:dyDescent="0.35">
      <c r="B27" s="24">
        <v>43770</v>
      </c>
      <c r="C27" s="27">
        <f>MO!C17</f>
        <v>0</v>
      </c>
      <c r="D27" s="26">
        <f>+MO!E17</f>
        <v>158.82192993333345</v>
      </c>
      <c r="E27" s="62">
        <f>V!E17</f>
        <v>2557940</v>
      </c>
      <c r="F27" s="61">
        <f>V!F17</f>
        <v>162.81204251798101</v>
      </c>
      <c r="G27" s="25">
        <f>GO!D17</f>
        <v>44.34</v>
      </c>
      <c r="H27" s="27">
        <f>+GO!F17</f>
        <v>133.99818676337262</v>
      </c>
      <c r="I27" s="27">
        <f>+IPIM!C17</f>
        <v>3.6000000000000004E-2</v>
      </c>
      <c r="J27" s="27">
        <f>+IPIM!E17</f>
        <v>151.65071465906439</v>
      </c>
      <c r="K27" s="25">
        <f>+TC!C17</f>
        <v>59.67</v>
      </c>
      <c r="L27" s="25">
        <f>+TC!E17</f>
        <v>157.02631578947367</v>
      </c>
      <c r="M27" s="29">
        <f t="shared" si="5"/>
        <v>1.5858308979202598</v>
      </c>
      <c r="N27" s="31">
        <f t="shared" si="8"/>
        <v>315516.91545021487</v>
      </c>
      <c r="O27" s="30">
        <f t="shared" si="6"/>
        <v>0.58583089792025977</v>
      </c>
      <c r="P27" s="78" t="s">
        <v>44</v>
      </c>
      <c r="Q27" s="79">
        <f>+N27/N26-1</f>
        <v>3.4126421657141304E-3</v>
      </c>
      <c r="R27" s="84">
        <f>R26</f>
        <v>67110.055354669574</v>
      </c>
    </row>
    <row r="28" spans="2:19" x14ac:dyDescent="0.35">
      <c r="B28" s="24">
        <v>43800</v>
      </c>
      <c r="C28" s="27">
        <f>MO!C18</f>
        <v>0</v>
      </c>
      <c r="D28" s="26">
        <f>+MO!E18</f>
        <v>158.82192993333345</v>
      </c>
      <c r="E28" s="62">
        <f>V!E18</f>
        <v>2557940</v>
      </c>
      <c r="F28" s="61">
        <f>V!F18</f>
        <v>162.81204251798101</v>
      </c>
      <c r="G28" s="25">
        <f>GO!D18</f>
        <v>48.94</v>
      </c>
      <c r="H28" s="27">
        <f>+GO!F18</f>
        <v>147.89966757328497</v>
      </c>
      <c r="I28" s="27">
        <f>+IPIM!C18</f>
        <v>5.4000000000000006E-2</v>
      </c>
      <c r="J28" s="27">
        <f>+IPIM!E18</f>
        <v>159.83985325065387</v>
      </c>
      <c r="K28" s="25">
        <f>+TC!C18</f>
        <v>59.94</v>
      </c>
      <c r="L28" s="25">
        <f>+TC!E18</f>
        <v>157.73684210526315</v>
      </c>
      <c r="M28" s="29">
        <f>$Q$6*D28/$D$14+$Q$7*F28/$F$14+$Q$8*H28/$H$14+$Q$10*J28/$J$14+$Q$9*L28/$L$14</f>
        <v>1.5939277886031566</v>
      </c>
      <c r="N28" s="31">
        <f>+$N$14*M28</f>
        <v>317127.87282048404</v>
      </c>
      <c r="O28" s="30">
        <f t="shared" si="6"/>
        <v>0.59392778860315665</v>
      </c>
      <c r="P28" s="78" t="s">
        <v>44</v>
      </c>
      <c r="Q28" s="79">
        <f>+N28/N27-1</f>
        <v>5.1057718029807742E-3</v>
      </c>
      <c r="R28" s="84">
        <f>R27</f>
        <v>67110.055354669574</v>
      </c>
    </row>
    <row r="29" spans="2:19" x14ac:dyDescent="0.35">
      <c r="B29" s="24">
        <v>43831</v>
      </c>
      <c r="C29" s="27">
        <f>MO!C19</f>
        <v>7.3099999999999998E-2</v>
      </c>
      <c r="D29" s="26">
        <f>+MO!E19</f>
        <v>170.43181301146009</v>
      </c>
      <c r="E29" s="62">
        <f>V!E19</f>
        <v>2791100</v>
      </c>
      <c r="F29" s="61">
        <f>V!F19</f>
        <v>177.65260008910954</v>
      </c>
      <c r="G29" s="25">
        <f>GO!D19</f>
        <v>52.44</v>
      </c>
      <c r="H29" s="27">
        <f>+GO!F19</f>
        <v>158.47688123300088</v>
      </c>
      <c r="I29" s="27">
        <f>+IPIM!C19</f>
        <v>3.6857833933988005E-2</v>
      </c>
      <c r="J29" s="27">
        <f>+IPIM!E19</f>
        <v>165.73120401779948</v>
      </c>
      <c r="K29" s="25">
        <f>+TC!C19</f>
        <v>59.89</v>
      </c>
      <c r="L29" s="25">
        <f>+TC!E19</f>
        <v>157.60526315789474</v>
      </c>
      <c r="M29" s="29">
        <f>$Q$6*D29/$D$14+$Q$7*F29/$F$14+$Q$8*H29/$H$14+$Q$10*J29/$J$14+$Q$9*L29/$L$14</f>
        <v>1.7078205495112662</v>
      </c>
      <c r="N29" s="31">
        <f t="shared" si="8"/>
        <v>339787.97653076152</v>
      </c>
      <c r="O29" s="30">
        <f t="shared" si="6"/>
        <v>0.70782054951126616</v>
      </c>
      <c r="P29" s="78" t="s">
        <v>48</v>
      </c>
      <c r="Q29" s="79">
        <f t="shared" si="7"/>
        <v>7.1454153520919439E-2</v>
      </c>
      <c r="R29" s="80">
        <f>+N29-N19</f>
        <v>92454.200712226564</v>
      </c>
    </row>
    <row r="30" spans="2:19" x14ac:dyDescent="0.35">
      <c r="B30" s="24">
        <v>43862</v>
      </c>
      <c r="C30" s="27">
        <f>MO!C20</f>
        <v>0</v>
      </c>
      <c r="D30" s="26">
        <f>+MO!E20</f>
        <v>170.43181301146009</v>
      </c>
      <c r="E30" s="62">
        <f>V!E20</f>
        <v>2950605.6</v>
      </c>
      <c r="F30" s="61">
        <f>V!F20</f>
        <v>187.8050792438419</v>
      </c>
      <c r="G30" s="25">
        <f>GO!D20</f>
        <v>52.44</v>
      </c>
      <c r="H30" s="27">
        <f>+GO!F20</f>
        <v>158.47688123300088</v>
      </c>
      <c r="I30" s="27">
        <f>+IPIM!C20</f>
        <v>1.5057219013040468E-2</v>
      </c>
      <c r="J30" s="27">
        <f>+IPIM!E20</f>
        <v>168.22665505399038</v>
      </c>
      <c r="K30" s="25">
        <f>+TC!C20</f>
        <v>63</v>
      </c>
      <c r="L30" s="25">
        <f>+TC!E20</f>
        <v>165.78947368421052</v>
      </c>
      <c r="M30" s="29">
        <f>$Q$6*D30/$D$14+$Q$7*F30/$F$14+$Q$8*H30/$H$14+$Q$10*J30/$J$14+$Q$9*L30/$L$14</f>
        <v>1.7240761208234439</v>
      </c>
      <c r="N30" s="31">
        <f>+$N$14*M30</f>
        <v>343022.18499903241</v>
      </c>
      <c r="O30" s="30">
        <f t="shared" ref="O30:O36" si="10">(N30-$N$14)/$N$14</f>
        <v>0.72407612082344397</v>
      </c>
      <c r="P30" s="78" t="s">
        <v>44</v>
      </c>
      <c r="Q30" s="79">
        <f t="shared" ref="Q30:Q36" si="11">+N30/N29-1</f>
        <v>9.5183134532663694E-3</v>
      </c>
      <c r="R30" s="80">
        <f t="shared" ref="R30:R36" si="12">+N30-N20</f>
        <v>94648.259713428008</v>
      </c>
      <c r="S30" s="77">
        <f>SUM(R15:R29)</f>
        <v>455159.34228308761</v>
      </c>
    </row>
    <row r="31" spans="2:19" x14ac:dyDescent="0.35">
      <c r="B31" s="24">
        <v>43891</v>
      </c>
      <c r="C31" s="27">
        <f>MO!C21</f>
        <v>0</v>
      </c>
      <c r="D31" s="26">
        <f>+MO!E21</f>
        <v>170.43181301146009</v>
      </c>
      <c r="E31" s="62">
        <f>V!E21</f>
        <v>3047975.5847999994</v>
      </c>
      <c r="F31" s="61">
        <f>V!F21</f>
        <v>194.00264685888862</v>
      </c>
      <c r="G31" s="25">
        <f>GO!D21</f>
        <v>52.44</v>
      </c>
      <c r="H31" s="27">
        <f>+GO!F21</f>
        <v>158.47688123300088</v>
      </c>
      <c r="I31" s="27">
        <f>+IPIM!C21</f>
        <v>1.1169257228504925E-2</v>
      </c>
      <c r="J31" s="27">
        <f>+IPIM!E21</f>
        <v>170.10562183697937</v>
      </c>
      <c r="K31" s="25">
        <f>+TC!C21</f>
        <v>63</v>
      </c>
      <c r="L31" s="25">
        <f>+TC!E21</f>
        <v>165.78947368421052</v>
      </c>
      <c r="M31" s="29">
        <f t="shared" ref="M31:M36" si="13">$Q$6*D31/$D$14+$Q$7*F31/$F$14+$Q$8*H31/$H$14+$Q$10*J31/$J$14+$Q$9*L31/$L$14</f>
        <v>1.7338803978311845</v>
      </c>
      <c r="N31" s="31">
        <f>+$N$14*M31</f>
        <v>344972.84395249246</v>
      </c>
      <c r="O31" s="30">
        <f t="shared" si="10"/>
        <v>0.73388039783118442</v>
      </c>
      <c r="P31" s="78" t="s">
        <v>44</v>
      </c>
      <c r="Q31" s="79">
        <f>+N31/N30-1</f>
        <v>5.686684531688746E-3</v>
      </c>
      <c r="R31" s="80">
        <f t="shared" si="12"/>
        <v>81942.137020780123</v>
      </c>
    </row>
    <row r="32" spans="2:19" x14ac:dyDescent="0.35">
      <c r="B32" s="24">
        <v>43922</v>
      </c>
      <c r="C32" s="27">
        <f>MO!C22</f>
        <v>0</v>
      </c>
      <c r="D32" s="26">
        <f>+MO!E22</f>
        <v>170.43181301146009</v>
      </c>
      <c r="E32" s="62">
        <f>V!E22</f>
        <v>3093695.2185719996</v>
      </c>
      <c r="F32" s="61">
        <f>V!F22</f>
        <v>196.91268656177198</v>
      </c>
      <c r="G32" s="25">
        <f>GO!D22</f>
        <v>52.44</v>
      </c>
      <c r="H32" s="27">
        <f>+GO!F22</f>
        <v>158.47688123300088</v>
      </c>
      <c r="I32" s="27">
        <f>+IPIM!C22</f>
        <v>9.5835843960292433E-3</v>
      </c>
      <c r="J32" s="27">
        <f>+IPIM!E22</f>
        <v>171.73584342009309</v>
      </c>
      <c r="K32" s="25">
        <f>+TC!C22</f>
        <v>63.75</v>
      </c>
      <c r="L32" s="25">
        <f>+TC!E22</f>
        <v>167.76315789473685</v>
      </c>
      <c r="M32" s="29">
        <f t="shared" si="13"/>
        <v>1.7393571870961761</v>
      </c>
      <c r="N32" s="31">
        <f t="shared" ref="N32:N36" si="14">+$N$14*M32</f>
        <v>346062.50594465522</v>
      </c>
      <c r="O32" s="30">
        <f t="shared" si="10"/>
        <v>0.73935718709617626</v>
      </c>
      <c r="P32" s="78" t="s">
        <v>44</v>
      </c>
      <c r="Q32" s="79">
        <f t="shared" si="11"/>
        <v>3.1586891874677558E-3</v>
      </c>
      <c r="R32" s="80">
        <f t="shared" si="12"/>
        <v>62309.219027701532</v>
      </c>
    </row>
    <row r="33" spans="2:19" x14ac:dyDescent="0.35">
      <c r="B33" s="24">
        <v>43952</v>
      </c>
      <c r="C33" s="27">
        <f>MO!C23</f>
        <v>0</v>
      </c>
      <c r="D33" s="26">
        <f>+MO!E23</f>
        <v>170.43181301146009</v>
      </c>
      <c r="E33" s="62">
        <f>V!E23</f>
        <v>3140100.646850579</v>
      </c>
      <c r="F33" s="61">
        <f>V!F23</f>
        <v>199.86637686019853</v>
      </c>
      <c r="G33" s="25">
        <f>GO!D23</f>
        <v>52.44</v>
      </c>
      <c r="H33" s="27">
        <f>+GO!F23</f>
        <v>158.47688123300088</v>
      </c>
      <c r="I33" s="27">
        <f>+IPIM!C23</f>
        <v>-1.2953438055334665E-2</v>
      </c>
      <c r="J33" s="27">
        <f>+IPIM!E23</f>
        <v>169.51127381047027</v>
      </c>
      <c r="K33" s="25">
        <f>+TC!C23</f>
        <v>65.75</v>
      </c>
      <c r="L33" s="25">
        <f>+TC!E23</f>
        <v>173.0263157894737</v>
      </c>
      <c r="M33" s="29">
        <f t="shared" si="13"/>
        <v>1.7416018189577078</v>
      </c>
      <c r="N33" s="31">
        <f t="shared" si="14"/>
        <v>346509.09789982555</v>
      </c>
      <c r="O33" s="30">
        <f t="shared" si="10"/>
        <v>0.74160181895770783</v>
      </c>
      <c r="P33" s="78" t="s">
        <v>44</v>
      </c>
      <c r="Q33" s="79">
        <f t="shared" si="11"/>
        <v>1.2904950623044975E-3</v>
      </c>
      <c r="R33" s="80">
        <f t="shared" si="12"/>
        <v>62455.301054900629</v>
      </c>
    </row>
    <row r="34" spans="2:19" x14ac:dyDescent="0.35">
      <c r="B34" s="24">
        <v>43983</v>
      </c>
      <c r="C34" s="27">
        <f>MO!C24</f>
        <v>0</v>
      </c>
      <c r="D34" s="26">
        <f>+MO!E24</f>
        <v>170.43181301146009</v>
      </c>
      <c r="E34" s="62">
        <f>V!E24</f>
        <v>3209182.8610812919</v>
      </c>
      <c r="F34" s="61">
        <f>V!F24</f>
        <v>204.2634371511229</v>
      </c>
      <c r="G34" s="25">
        <f>GO!D24</f>
        <v>52.44</v>
      </c>
      <c r="H34" s="27">
        <f>+GO!F24</f>
        <v>158.47688123300088</v>
      </c>
      <c r="I34" s="27">
        <f>+IPIM!C24</f>
        <v>3.6562559068400446E-3</v>
      </c>
      <c r="J34" s="27">
        <f>+IPIM!E24</f>
        <v>170.13105040661577</v>
      </c>
      <c r="K34" s="25">
        <f>+TC!C24</f>
        <v>68.5</v>
      </c>
      <c r="L34" s="25">
        <f>+TC!E24</f>
        <v>180.26315789473685</v>
      </c>
      <c r="M34" s="29">
        <f t="shared" si="13"/>
        <v>1.7485457053597984</v>
      </c>
      <c r="N34" s="31">
        <f t="shared" si="14"/>
        <v>347890.65353838546</v>
      </c>
      <c r="O34" s="30">
        <f t="shared" si="10"/>
        <v>0.74854570535979825</v>
      </c>
      <c r="P34" s="78" t="s">
        <v>44</v>
      </c>
      <c r="Q34" s="79">
        <f t="shared" si="11"/>
        <v>3.9870688733238957E-3</v>
      </c>
      <c r="R34" s="80">
        <f t="shared" si="12"/>
        <v>63733.564724924974</v>
      </c>
    </row>
    <row r="35" spans="2:19" x14ac:dyDescent="0.35">
      <c r="B35" s="24">
        <v>44013</v>
      </c>
      <c r="C35" s="27">
        <f>MO!C25</f>
        <v>0</v>
      </c>
      <c r="D35" s="26">
        <f>+MO!E25</f>
        <v>170.43181301146009</v>
      </c>
      <c r="E35" s="62">
        <f>V!E25</f>
        <v>3239124.9709689086</v>
      </c>
      <c r="F35" s="61">
        <f>V!F25</f>
        <v>206.16924263057149</v>
      </c>
      <c r="G35" s="25">
        <f>GO!D25</f>
        <v>52.44</v>
      </c>
      <c r="H35" s="27">
        <f>+GO!F25</f>
        <v>158.47688123300088</v>
      </c>
      <c r="I35" s="27">
        <f>+IPIM!C25</f>
        <v>3.6593839909391024E-2</v>
      </c>
      <c r="J35" s="27">
        <f>+IPIM!E25</f>
        <v>176.356798828812</v>
      </c>
      <c r="K35" s="25">
        <f>+TC!C25</f>
        <v>70.25</v>
      </c>
      <c r="L35" s="25">
        <f>+TC!E25</f>
        <v>184.86842105263156</v>
      </c>
      <c r="M35" s="29">
        <f t="shared" si="13"/>
        <v>1.7572276721999345</v>
      </c>
      <c r="N35" s="31">
        <f t="shared" si="14"/>
        <v>349618.01766089897</v>
      </c>
      <c r="O35" s="30">
        <f t="shared" si="10"/>
        <v>0.75722767219993448</v>
      </c>
      <c r="P35" s="78" t="s">
        <v>44</v>
      </c>
      <c r="Q35" s="79">
        <f t="shared" si="11"/>
        <v>4.9652501581878283E-3</v>
      </c>
      <c r="R35" s="80">
        <f t="shared" si="12"/>
        <v>62106.35427400074</v>
      </c>
    </row>
    <row r="36" spans="2:19" x14ac:dyDescent="0.35">
      <c r="B36" s="24">
        <v>44044</v>
      </c>
      <c r="C36" s="27">
        <f>MO!C26</f>
        <v>0</v>
      </c>
      <c r="D36" s="26">
        <f>+MO!E26</f>
        <v>170.43181301146009</v>
      </c>
      <c r="E36" s="62">
        <f>V!E26</f>
        <v>3245911.7709689084</v>
      </c>
      <c r="F36" s="61">
        <f>V!F26</f>
        <v>206.60122022588686</v>
      </c>
      <c r="G36" s="25">
        <f>GO!D26</f>
        <v>52.44</v>
      </c>
      <c r="H36" s="27">
        <f>+GO!F26</f>
        <v>158.47688123300088</v>
      </c>
      <c r="I36" s="27">
        <f>+IPIM!C26</f>
        <v>3.5318224957191724E-2</v>
      </c>
      <c r="J36" s="27">
        <f>+IPIM!E26</f>
        <v>182.58540792257818</v>
      </c>
      <c r="K36" s="25">
        <f>+TC!C26</f>
        <v>73.5</v>
      </c>
      <c r="L36" s="25">
        <f>+TC!E26</f>
        <v>193.42105263157893</v>
      </c>
      <c r="M36" s="29">
        <f t="shared" si="13"/>
        <v>1.7643515863731523</v>
      </c>
      <c r="N36" s="31">
        <f t="shared" si="14"/>
        <v>351035.39162480237</v>
      </c>
      <c r="O36" s="30">
        <f t="shared" si="10"/>
        <v>0.76435158637315226</v>
      </c>
      <c r="P36" s="78" t="s">
        <v>44</v>
      </c>
      <c r="Q36" s="79">
        <f t="shared" si="11"/>
        <v>4.0540644140318882E-3</v>
      </c>
      <c r="R36" s="80">
        <f t="shared" si="12"/>
        <v>36591.560451597848</v>
      </c>
    </row>
    <row r="37" spans="2:19" x14ac:dyDescent="0.35">
      <c r="B37" s="24">
        <v>44075</v>
      </c>
      <c r="C37" s="27">
        <f>MO!C27</f>
        <v>8.9424999999999963E-2</v>
      </c>
      <c r="D37" s="26">
        <f>+MO!E27</f>
        <v>185.67267789000991</v>
      </c>
      <c r="E37" s="62">
        <f>V!E27</f>
        <v>3425800</v>
      </c>
      <c r="F37" s="61">
        <f>V!F27</f>
        <v>218.05104703710776</v>
      </c>
      <c r="G37" s="25">
        <f>GO!D27</f>
        <v>54.99</v>
      </c>
      <c r="H37" s="27">
        <f>+GO!F27</f>
        <v>166.18313689936534</v>
      </c>
      <c r="I37" s="27">
        <f>+IPIM!C27</f>
        <v>4.1043633090730447E-2</v>
      </c>
      <c r="J37" s="27">
        <f>+IPIM!E27</f>
        <v>190.07937641307385</v>
      </c>
      <c r="K37" s="25">
        <f>+TC!C27</f>
        <v>76</v>
      </c>
      <c r="L37" s="25">
        <f>+TC!E27</f>
        <v>200</v>
      </c>
      <c r="M37" s="29">
        <f t="shared" ref="M37" si="15">$Q$6*D37/$D$14+$Q$7*F37/$F$14+$Q$8*H37/$H$14+$Q$10*J37/$J$14+$Q$9*L37/$L$14</f>
        <v>1.9036216611779557</v>
      </c>
      <c r="N37" s="76">
        <f t="shared" ref="N37" si="16">+$N$14*M37</f>
        <v>378744.56570796605</v>
      </c>
      <c r="O37" s="30">
        <f>(N37-$N$14)/$N$14</f>
        <v>0.90362166117795562</v>
      </c>
      <c r="P37" s="78" t="s">
        <v>48</v>
      </c>
      <c r="Q37" s="79">
        <f>+N37/N36-1</f>
        <v>7.8935556767962822E-2</v>
      </c>
      <c r="R37" s="80">
        <f>+N37-N27</f>
        <v>63227.650257751171</v>
      </c>
    </row>
    <row r="38" spans="2:19" x14ac:dyDescent="0.35">
      <c r="B38" s="24">
        <v>44105</v>
      </c>
      <c r="C38" s="27">
        <f>MO!C28</f>
        <v>0</v>
      </c>
      <c r="D38" s="26">
        <f>+MO!E28</f>
        <v>185.67267789000991</v>
      </c>
      <c r="E38" s="62">
        <f>V!E28</f>
        <v>3539000</v>
      </c>
      <c r="F38" s="61">
        <f>V!F28</f>
        <v>225.25618993062184</v>
      </c>
      <c r="G38" s="25">
        <f>GO!D28</f>
        <v>56.79</v>
      </c>
      <c r="H38" s="27">
        <f>+GO!F28</f>
        <v>171.62284678150496</v>
      </c>
      <c r="I38" s="27">
        <f>+IPIM!C28</f>
        <v>3.6936622493241922E-2</v>
      </c>
      <c r="J38" s="27">
        <f>+IPIM!E28</f>
        <v>197.10026658339439</v>
      </c>
      <c r="K38" s="25">
        <f>+TC!C28</f>
        <v>80</v>
      </c>
      <c r="L38" s="25">
        <f>+TC!E28</f>
        <v>210.52631578947367</v>
      </c>
      <c r="M38" s="29">
        <f t="shared" ref="M38:M43" si="17">$Q$6*D38/$D$14+$Q$7*F38/$F$14+$Q$8*H38/$H$14+$Q$10*J38/$J$14+$Q$9*L38/$L$14</f>
        <v>1.9206283345154387</v>
      </c>
      <c r="N38" s="31">
        <f>+$N$14*M38</f>
        <v>382128.21343519166</v>
      </c>
      <c r="O38" s="30">
        <f t="shared" ref="O38:O43" si="18">(N38-$N$14)/$N$14</f>
        <v>0.92062833451543857</v>
      </c>
      <c r="P38" s="78" t="s">
        <v>44</v>
      </c>
      <c r="Q38" s="79">
        <f t="shared" ref="Q38" si="19">+N38/N37-1</f>
        <v>8.9338515548091912E-3</v>
      </c>
      <c r="R38" s="80">
        <f>+N38-N37</f>
        <v>3383.6477272256161</v>
      </c>
      <c r="S38" s="77"/>
    </row>
    <row r="39" spans="2:19" x14ac:dyDescent="0.35">
      <c r="B39" s="24">
        <v>44136</v>
      </c>
      <c r="C39" s="27">
        <f>MO!C29</f>
        <v>0</v>
      </c>
      <c r="D39" s="26">
        <f>+MO!E29</f>
        <v>185.67267789000991</v>
      </c>
      <c r="E39" s="62">
        <f>V!E29</f>
        <v>3651800</v>
      </c>
      <c r="F39" s="61">
        <f>V!F29</f>
        <v>232.4358729552543</v>
      </c>
      <c r="G39" s="25">
        <f>GO!D29</f>
        <v>58.99</v>
      </c>
      <c r="H39" s="27">
        <f>+GO!F29</f>
        <v>178.27138108189783</v>
      </c>
      <c r="I39" s="27">
        <f>+IPIM!C29</f>
        <v>4.6650583283135649E-2</v>
      </c>
      <c r="J39" s="27">
        <f>+IPIM!E29</f>
        <v>206.29510898477128</v>
      </c>
      <c r="K39" s="25">
        <f>+TC!C29</f>
        <v>83.5</v>
      </c>
      <c r="L39" s="25">
        <f>+TC!E29</f>
        <v>219.73684210526315</v>
      </c>
      <c r="M39" s="29">
        <f t="shared" si="17"/>
        <v>1.9395415292781746</v>
      </c>
      <c r="N39" s="31">
        <f>+$N$14*M39</f>
        <v>385891.1826651856</v>
      </c>
      <c r="O39" s="30">
        <f t="shared" si="18"/>
        <v>0.93954152927817447</v>
      </c>
      <c r="P39" s="78" t="s">
        <v>44</v>
      </c>
      <c r="Q39" s="79">
        <f>+N39/N38-1</f>
        <v>9.8473996362797855E-3</v>
      </c>
      <c r="R39" s="80">
        <f t="shared" ref="R39" si="20">+N39-N29</f>
        <v>46103.206134424079</v>
      </c>
    </row>
    <row r="40" spans="2:19" x14ac:dyDescent="0.35">
      <c r="B40" s="24">
        <v>44166</v>
      </c>
      <c r="C40" s="27">
        <f>MO!C30</f>
        <v>0</v>
      </c>
      <c r="D40" s="26">
        <f>+MO!E30</f>
        <v>185.67267789000991</v>
      </c>
      <c r="E40" s="62">
        <f>V!E30</f>
        <v>3795080</v>
      </c>
      <c r="F40" s="61">
        <f>V!F30</f>
        <v>241.55559798867037</v>
      </c>
      <c r="G40" s="25">
        <f>GO!D30</f>
        <v>62.49</v>
      </c>
      <c r="H40" s="27">
        <f>+GO!F30</f>
        <v>188.84859474161377</v>
      </c>
      <c r="I40" s="27">
        <f>+IPIM!C30</f>
        <v>4.1713982174967246E-2</v>
      </c>
      <c r="J40" s="27">
        <f>+IPIM!E30</f>
        <v>214.90049948374494</v>
      </c>
      <c r="K40" s="25">
        <f>+TC!C30</f>
        <v>86.5</v>
      </c>
      <c r="L40" s="25">
        <f>+TC!E30</f>
        <v>227.63157894736841</v>
      </c>
      <c r="M40" s="29">
        <f t="shared" si="17"/>
        <v>1.9604280277112416</v>
      </c>
      <c r="N40" s="31">
        <f t="shared" ref="N40:N49" si="21">+$N$14*M40</f>
        <v>390046.76039342862</v>
      </c>
      <c r="O40" s="30">
        <f t="shared" si="18"/>
        <v>0.96042802771124158</v>
      </c>
      <c r="P40" s="78" t="s">
        <v>44</v>
      </c>
      <c r="Q40" s="79">
        <f t="shared" ref="Q40:Q52" si="22">+N40/N39-1</f>
        <v>1.0768781239162362E-2</v>
      </c>
      <c r="R40" s="80">
        <f>+N40-N37</f>
        <v>11302.194685462571</v>
      </c>
    </row>
    <row r="41" spans="2:19" x14ac:dyDescent="0.35">
      <c r="B41" s="24">
        <v>44197</v>
      </c>
      <c r="C41" s="27">
        <f>MO!C31</f>
        <v>0</v>
      </c>
      <c r="D41" s="26">
        <f>+MO!E31</f>
        <v>185.67267789000991</v>
      </c>
      <c r="E41" s="62">
        <f>V!E31</f>
        <v>3988832</v>
      </c>
      <c r="F41" s="61">
        <f>V!F31</f>
        <v>253.88784927757624</v>
      </c>
      <c r="G41" s="25">
        <f>GO!D31</f>
        <v>64.400000000000006</v>
      </c>
      <c r="H41" s="27">
        <f>+GO!F31</f>
        <v>194.62073133877306</v>
      </c>
      <c r="I41" s="27">
        <f>+IPIM!C31</f>
        <v>4.3999999999999997E-2</v>
      </c>
      <c r="J41" s="27">
        <f>+IPIM!E31</f>
        <v>224.35612146102972</v>
      </c>
      <c r="K41" s="25">
        <f>+TC!C31</f>
        <v>89.25</v>
      </c>
      <c r="L41" s="25">
        <f>+TC!E31</f>
        <v>234.86842105263159</v>
      </c>
      <c r="M41" s="29">
        <f t="shared" si="17"/>
        <v>1.9860781627130826</v>
      </c>
      <c r="N41" s="31">
        <f t="shared" si="21"/>
        <v>395150.11125339492</v>
      </c>
      <c r="O41" s="30">
        <f t="shared" si="18"/>
        <v>0.98607816271308268</v>
      </c>
      <c r="P41" s="78" t="s">
        <v>44</v>
      </c>
      <c r="Q41" s="79">
        <f t="shared" si="22"/>
        <v>1.3083946280745273E-2</v>
      </c>
      <c r="R41" s="80">
        <f>+N41-N37</f>
        <v>16405.545545428875</v>
      </c>
    </row>
    <row r="42" spans="2:19" x14ac:dyDescent="0.35">
      <c r="B42" s="24">
        <v>44228</v>
      </c>
      <c r="C42" s="27">
        <f>MO!C32</f>
        <v>0</v>
      </c>
      <c r="D42" s="26">
        <f>+MO!E32</f>
        <v>185.67267789000991</v>
      </c>
      <c r="E42" s="62">
        <f>V!E32</f>
        <v>4253720</v>
      </c>
      <c r="F42" s="61">
        <f>V!F32</f>
        <v>270.74788364839918</v>
      </c>
      <c r="G42" s="25">
        <f>GO!D32</f>
        <v>69.900000000000006</v>
      </c>
      <c r="H42" s="27">
        <f>+GO!F32</f>
        <v>211.24206708975518</v>
      </c>
      <c r="I42" s="27">
        <f>+IPIM!C32</f>
        <v>5.5574037386724173E-2</v>
      </c>
      <c r="J42" s="27">
        <f>+IPIM!E32</f>
        <v>236.8244969430454</v>
      </c>
      <c r="K42" s="25">
        <f>+TC!C32</f>
        <v>92.25</v>
      </c>
      <c r="L42" s="25">
        <f>+TC!E32</f>
        <v>242.76315789473685</v>
      </c>
      <c r="M42" s="29">
        <f t="shared" si="17"/>
        <v>2.0208009629817458</v>
      </c>
      <c r="N42" s="31">
        <f t="shared" si="21"/>
        <v>402058.55959484814</v>
      </c>
      <c r="O42" s="30">
        <f t="shared" si="18"/>
        <v>1.0208009629817458</v>
      </c>
      <c r="P42" s="78" t="s">
        <v>44</v>
      </c>
      <c r="Q42" s="79">
        <f t="shared" si="22"/>
        <v>1.748309856105057E-2</v>
      </c>
      <c r="R42" s="80">
        <f>+N42-N37</f>
        <v>23313.99388688209</v>
      </c>
    </row>
    <row r="43" spans="2:19" x14ac:dyDescent="0.35">
      <c r="B43" s="24">
        <v>44256</v>
      </c>
      <c r="C43" s="27">
        <f>MO!C33</f>
        <v>0.1</v>
      </c>
      <c r="D43" s="26">
        <f>+MO!E33</f>
        <v>187.47499431260613</v>
      </c>
      <c r="E43" s="62">
        <f>V!E33</f>
        <v>4454472</v>
      </c>
      <c r="F43" s="61">
        <f>V!F33</f>
        <v>283.52568264273441</v>
      </c>
      <c r="G43" s="25">
        <f>GO!D33</f>
        <v>72.900000000000006</v>
      </c>
      <c r="H43" s="27">
        <f>+GO!F33</f>
        <v>220.30825022665459</v>
      </c>
      <c r="I43" s="27">
        <f>+IPIM!C33</f>
        <v>6.0878744080073099E-2</v>
      </c>
      <c r="J43" s="27">
        <f>+IPIM!E33</f>
        <v>251.24207488433311</v>
      </c>
      <c r="K43" s="25">
        <f>+TC!C33</f>
        <v>94.5</v>
      </c>
      <c r="L43" s="25">
        <f>+TC!E33</f>
        <v>248.68421052631581</v>
      </c>
      <c r="M43" s="29">
        <f t="shared" si="17"/>
        <v>2.0654130500235892</v>
      </c>
      <c r="N43" s="31">
        <f t="shared" si="21"/>
        <v>410934.5804326933</v>
      </c>
      <c r="O43" s="30">
        <f t="shared" si="18"/>
        <v>1.0654130500235892</v>
      </c>
      <c r="P43" s="78" t="s">
        <v>48</v>
      </c>
      <c r="Q43" s="79">
        <f t="shared" si="22"/>
        <v>2.2076437936775939E-2</v>
      </c>
      <c r="R43" s="80">
        <f>+N43-N37</f>
        <v>32190.014724727254</v>
      </c>
    </row>
    <row r="44" spans="2:19" x14ac:dyDescent="0.35">
      <c r="B44" s="24">
        <v>44287</v>
      </c>
      <c r="C44" s="27">
        <f>MO!C34</f>
        <v>0.05</v>
      </c>
      <c r="D44" s="26">
        <f>+MO!E34</f>
        <v>195.99658496317909</v>
      </c>
      <c r="E44" s="62">
        <f>V!E34</f>
        <v>5033200</v>
      </c>
      <c r="F44" s="61">
        <f>V!F34</f>
        <v>320.3615301381198</v>
      </c>
      <c r="G44" s="25">
        <f>GO!D34</f>
        <v>77.599999999999994</v>
      </c>
      <c r="H44" s="27">
        <f>+GO!F34</f>
        <v>234.5119371411302</v>
      </c>
      <c r="I44" s="27">
        <f>+IPIM!C34</f>
        <v>3.8909323630989423E-2</v>
      </c>
      <c r="J44" s="27">
        <f>+IPIM!E34</f>
        <v>261.01773408572888</v>
      </c>
      <c r="K44" s="25">
        <f>+TC!C34</f>
        <v>97.5</v>
      </c>
      <c r="L44" s="25">
        <f>+TC!E34</f>
        <v>256.57894736842104</v>
      </c>
      <c r="M44" s="29">
        <f>$Q$6*D44/$D$14+$Q$7*F44/$F$14+$Q$8*H44/$H$14+$Q$10*J44/$J$14+$Q$9*L44/$L$14</f>
        <v>2.1887178202249955</v>
      </c>
      <c r="N44" s="76">
        <f t="shared" si="21"/>
        <v>435467.29751196509</v>
      </c>
      <c r="O44" s="30">
        <f>(N44-$N$14)/$N$14</f>
        <v>1.1887178202249955</v>
      </c>
      <c r="P44" s="78" t="s">
        <v>48</v>
      </c>
      <c r="Q44" s="79">
        <f t="shared" si="22"/>
        <v>5.9699811715626661E-2</v>
      </c>
      <c r="R44" s="80">
        <f>+N44-N37</f>
        <v>56722.73180399905</v>
      </c>
    </row>
    <row r="45" spans="2:19" x14ac:dyDescent="0.35">
      <c r="B45" s="24">
        <v>44317</v>
      </c>
      <c r="C45" s="27">
        <f>MO!C35</f>
        <v>0</v>
      </c>
      <c r="D45" s="26">
        <f>+MO!E35</f>
        <v>195.99658496317909</v>
      </c>
      <c r="E45" s="62">
        <f>V!E35</f>
        <v>5168600</v>
      </c>
      <c r="F45" s="61">
        <f>V!F35</f>
        <v>328.97969575456682</v>
      </c>
      <c r="G45" s="25">
        <f>GO!D35</f>
        <v>82.2</v>
      </c>
      <c r="H45" s="27">
        <f>+GO!F35</f>
        <v>248.41341795104262</v>
      </c>
      <c r="I45" s="27">
        <f>+IPIM!C35</f>
        <v>4.7659751536371475E-2</v>
      </c>
      <c r="J45" s="27">
        <f>+IPIM!E35</f>
        <v>273.4577744388414</v>
      </c>
      <c r="K45" s="25">
        <f>+TC!C35</f>
        <v>98.5</v>
      </c>
      <c r="L45" s="25">
        <f>+TC!E35</f>
        <v>259.21052631578948</v>
      </c>
      <c r="M45" s="29">
        <f t="shared" ref="M45:M49" si="23">$Q$6*D45/$D$14+$Q$7*F45/$F$14+$Q$8*H45/$H$14+$Q$10*J45/$J$14+$Q$9*L45/$L$14</f>
        <v>2.2121445595843316</v>
      </c>
      <c r="N45" s="31">
        <f t="shared" si="21"/>
        <v>440128.28157489863</v>
      </c>
      <c r="O45" s="30">
        <f t="shared" ref="O45:O53" si="24">(N45-$N$14)/$N$14</f>
        <v>1.2121445595843316</v>
      </c>
      <c r="P45" s="78" t="s">
        <v>44</v>
      </c>
      <c r="Q45" s="79">
        <f t="shared" si="22"/>
        <v>1.0703407786449182E-2</v>
      </c>
      <c r="R45" s="80">
        <f t="shared" ref="R45:R53" si="25">+N45-N38</f>
        <v>58000.068139706971</v>
      </c>
    </row>
    <row r="46" spans="2:19" x14ac:dyDescent="0.35">
      <c r="B46" s="24">
        <v>44348</v>
      </c>
      <c r="C46" s="27">
        <f>MO!C36</f>
        <v>0.15</v>
      </c>
      <c r="D46" s="26">
        <f>+MO!E36</f>
        <v>221.56135691489811</v>
      </c>
      <c r="E46" s="62">
        <f>V!E36</f>
        <v>5342200</v>
      </c>
      <c r="F46" s="61">
        <f>V!F36</f>
        <v>340.02927884921394</v>
      </c>
      <c r="G46" s="25">
        <f>GO!D36</f>
        <v>86.6</v>
      </c>
      <c r="H46" s="27">
        <f>+GO!F36</f>
        <v>261.7104865518283</v>
      </c>
      <c r="I46" s="27">
        <f>+IPIM!C36</f>
        <v>3.2224824232401916E-2</v>
      </c>
      <c r="J46" s="27">
        <f>+IPIM!E36</f>
        <v>282.26990315511688</v>
      </c>
      <c r="K46" s="25">
        <f>+TC!C36</f>
        <v>99.75</v>
      </c>
      <c r="L46" s="25">
        <f>+TC!E36</f>
        <v>262.5</v>
      </c>
      <c r="M46" s="29">
        <f t="shared" si="23"/>
        <v>2.430969767433762</v>
      </c>
      <c r="N46" s="76">
        <f t="shared" si="21"/>
        <v>483665.74492862128</v>
      </c>
      <c r="O46" s="30">
        <f t="shared" si="24"/>
        <v>1.430969767433762</v>
      </c>
      <c r="P46" s="78" t="s">
        <v>48</v>
      </c>
      <c r="Q46" s="79">
        <f t="shared" si="22"/>
        <v>9.8919940336334999E-2</v>
      </c>
      <c r="R46" s="80">
        <f t="shared" si="25"/>
        <v>97774.562263435684</v>
      </c>
    </row>
    <row r="47" spans="2:19" x14ac:dyDescent="0.35">
      <c r="B47" s="24">
        <v>44378</v>
      </c>
      <c r="C47" s="27">
        <f>MO!C37</f>
        <v>0</v>
      </c>
      <c r="D47" s="26">
        <f>+MO!E37</f>
        <v>221.56135691489811</v>
      </c>
      <c r="E47" s="62">
        <f>V!E37</f>
        <v>5493000</v>
      </c>
      <c r="F47" s="61">
        <f>V!F37</f>
        <v>349.62764941760554</v>
      </c>
      <c r="G47" s="25">
        <f>GO!D37</f>
        <v>86.6</v>
      </c>
      <c r="H47" s="27">
        <f>+GO!F37</f>
        <v>261.7104865518283</v>
      </c>
      <c r="I47" s="27">
        <f>+IPIM!C37</f>
        <v>3.1303779650744268E-2</v>
      </c>
      <c r="J47" s="27">
        <f>+IPIM!E37</f>
        <v>291.10601800552161</v>
      </c>
      <c r="K47" s="25">
        <f>+TC!C37</f>
        <v>100.75</v>
      </c>
      <c r="L47" s="25">
        <f>+TC!E37</f>
        <v>265.13157894736838</v>
      </c>
      <c r="M47" s="29">
        <f t="shared" si="23"/>
        <v>2.4519020780888106</v>
      </c>
      <c r="N47" s="31">
        <f t="shared" si="21"/>
        <v>487830.43745654973</v>
      </c>
      <c r="O47" s="30">
        <f t="shared" si="24"/>
        <v>1.4519020780888106</v>
      </c>
      <c r="P47" s="121" t="s">
        <v>44</v>
      </c>
      <c r="Q47" s="79">
        <f t="shared" si="22"/>
        <v>8.6106832489099006E-3</v>
      </c>
      <c r="R47" s="80">
        <f t="shared" si="25"/>
        <v>97783.677063121111</v>
      </c>
    </row>
    <row r="48" spans="2:19" x14ac:dyDescent="0.35">
      <c r="B48" s="24">
        <v>44409</v>
      </c>
      <c r="C48" s="27">
        <f>MO!C38</f>
        <v>7.4999999999999997E-2</v>
      </c>
      <c r="D48" s="26">
        <f>+MO!E38</f>
        <v>234.34374289075762</v>
      </c>
      <c r="E48" s="62">
        <f>V!E38</f>
        <v>5615000</v>
      </c>
      <c r="F48" s="61">
        <f>V!F38</f>
        <v>357.3929094265165</v>
      </c>
      <c r="G48" s="25">
        <f>GO!D38</f>
        <v>86.6</v>
      </c>
      <c r="H48" s="27">
        <f>+GO!F38</f>
        <v>261.7104865518283</v>
      </c>
      <c r="I48" s="27">
        <f>+IPIM!C38</f>
        <v>2.2363752217500199E-2</v>
      </c>
      <c r="J48" s="27">
        <f>+IPIM!E38</f>
        <v>297.61624086122026</v>
      </c>
      <c r="K48" s="25">
        <f>+TC!C38</f>
        <v>101.75</v>
      </c>
      <c r="L48" s="25">
        <f>+TC!E38</f>
        <v>267.76315789473688</v>
      </c>
      <c r="M48" s="29">
        <f t="shared" si="23"/>
        <v>2.5660735181767831</v>
      </c>
      <c r="N48" s="76">
        <f t="shared" si="21"/>
        <v>510545.98717645276</v>
      </c>
      <c r="O48" s="30">
        <f t="shared" si="24"/>
        <v>1.5660735181767831</v>
      </c>
      <c r="P48" s="121" t="s">
        <v>43</v>
      </c>
      <c r="Q48" s="79">
        <f t="shared" si="22"/>
        <v>4.6564437098958633E-2</v>
      </c>
      <c r="R48" s="80">
        <f t="shared" si="25"/>
        <v>115395.87592305784</v>
      </c>
    </row>
    <row r="49" spans="2:18" x14ac:dyDescent="0.35">
      <c r="B49" s="24">
        <v>44440</v>
      </c>
      <c r="C49" s="27">
        <f>MO!C39</f>
        <v>0</v>
      </c>
      <c r="D49" s="26">
        <f>+MO!E39</f>
        <v>234.34374289075762</v>
      </c>
      <c r="E49" s="62">
        <f>V!E39</f>
        <v>5694800</v>
      </c>
      <c r="F49" s="61">
        <f>V!F39</f>
        <v>362.47215326841069</v>
      </c>
      <c r="G49" s="25">
        <f>GO!D39</f>
        <v>86.6</v>
      </c>
      <c r="H49" s="27">
        <f>+GO!F39</f>
        <v>261.7104865518283</v>
      </c>
      <c r="I49" s="27">
        <f>+IPIM!C39</f>
        <v>2.5118045702192004E-2</v>
      </c>
      <c r="J49" s="27">
        <f>+IPIM!E39</f>
        <v>305.091779200887</v>
      </c>
      <c r="K49" s="25">
        <f>+TC!C39</f>
        <v>102.75</v>
      </c>
      <c r="L49" s="25">
        <f>+TC!E39</f>
        <v>270.39473684210526</v>
      </c>
      <c r="M49" s="29">
        <f t="shared" si="23"/>
        <v>2.5798656279323984</v>
      </c>
      <c r="N49" s="31">
        <f t="shared" si="21"/>
        <v>513290.06533342996</v>
      </c>
      <c r="O49" s="30">
        <f t="shared" si="24"/>
        <v>1.5798656279323982</v>
      </c>
      <c r="P49" s="121" t="s">
        <v>44</v>
      </c>
      <c r="Q49" s="79">
        <f t="shared" si="22"/>
        <v>5.3747913525932223E-3</v>
      </c>
      <c r="R49" s="80">
        <f t="shared" si="25"/>
        <v>111231.50573858182</v>
      </c>
    </row>
    <row r="50" spans="2:18" x14ac:dyDescent="0.35">
      <c r="B50" s="24">
        <v>44470</v>
      </c>
      <c r="C50" s="27">
        <f>MO!C40</f>
        <v>7.4999999999999997E-2</v>
      </c>
      <c r="D50" s="26">
        <f>+MO!E40</f>
        <v>247.12612886661717</v>
      </c>
      <c r="E50" s="62">
        <f>V!E40</f>
        <v>5974000</v>
      </c>
      <c r="F50" s="61">
        <f>V!F40</f>
        <v>380.24314174782</v>
      </c>
      <c r="G50" s="25">
        <f>GO!D40</f>
        <v>86.6</v>
      </c>
      <c r="H50" s="27">
        <f>+GO!F40</f>
        <v>261.7104865518283</v>
      </c>
      <c r="I50" s="27">
        <f>+IPIM!C40</f>
        <v>2.7957875157847534E-2</v>
      </c>
      <c r="J50" s="27">
        <f>+IPIM!E40</f>
        <v>317.23</v>
      </c>
      <c r="K50" s="25">
        <f>+TC!C40</f>
        <v>104</v>
      </c>
      <c r="L50" s="25">
        <f>+TC!E40</f>
        <v>273.68421052631578</v>
      </c>
      <c r="M50" s="29">
        <f>$Q$6*D50/$D$14+$Q$7*F50/$F$14+$Q$8*H50/$H$14+$Q$10*J50/$J$14+$Q$9*L50/$L$14</f>
        <v>2.7123377636457104</v>
      </c>
      <c r="N50" s="76">
        <f>+$N$14*M50</f>
        <v>539646.72145495052</v>
      </c>
      <c r="O50" s="30">
        <f t="shared" si="24"/>
        <v>1.7123377636457102</v>
      </c>
      <c r="P50" s="121" t="s">
        <v>43</v>
      </c>
      <c r="Q50" s="79">
        <f t="shared" si="22"/>
        <v>5.1348463376939657E-2</v>
      </c>
      <c r="R50" s="80">
        <f t="shared" si="25"/>
        <v>128712.14102225722</v>
      </c>
    </row>
    <row r="51" spans="2:18" x14ac:dyDescent="0.35">
      <c r="B51" s="24">
        <v>44501</v>
      </c>
      <c r="C51" s="27">
        <f>MO!C41</f>
        <v>0</v>
      </c>
      <c r="D51" s="26">
        <f>+MO!E41</f>
        <v>247.12612886661717</v>
      </c>
      <c r="E51" s="62">
        <f>V!E41</f>
        <v>6121800</v>
      </c>
      <c r="F51" s="61">
        <f>V!F41</f>
        <v>389.65056329959901</v>
      </c>
      <c r="G51" s="25">
        <f>GO!D41</f>
        <v>86.6</v>
      </c>
      <c r="H51" s="27">
        <f>+GO!F41</f>
        <v>261.7104865518283</v>
      </c>
      <c r="I51" s="27">
        <f>+IPIM!C41</f>
        <v>2.8485576923076961E-2</v>
      </c>
      <c r="J51" s="27">
        <f>+IPIM!E41</f>
        <v>326.26647956730773</v>
      </c>
      <c r="K51" s="25">
        <f>+TC!C41</f>
        <v>104.25</v>
      </c>
      <c r="L51" s="25">
        <f>+TC!E41</f>
        <v>274.34210526315786</v>
      </c>
      <c r="M51" s="29">
        <f t="shared" ref="M51:M53" si="26">$Q$6*D51/$D$14+$Q$7*F51/$F$14+$Q$8*H51/$H$14+$Q$10*J51/$J$14+$Q$9*L51/$L$14</f>
        <v>2.7330305481869352</v>
      </c>
      <c r="N51" s="31">
        <f t="shared" ref="N51" si="27">+$N$14*M51</f>
        <v>543763.75786727259</v>
      </c>
      <c r="O51" s="30">
        <f t="shared" si="24"/>
        <v>1.733030548186935</v>
      </c>
      <c r="P51" s="121" t="s">
        <v>44</v>
      </c>
      <c r="Q51" s="79">
        <f>+N51/N50-1</f>
        <v>7.6291326318485009E-3</v>
      </c>
      <c r="R51" s="80">
        <f t="shared" si="25"/>
        <v>108296.4603553075</v>
      </c>
    </row>
    <row r="52" spans="2:18" x14ac:dyDescent="0.35">
      <c r="B52" s="24">
        <v>44531</v>
      </c>
      <c r="C52" s="27">
        <f>MO!C42</f>
        <v>0</v>
      </c>
      <c r="D52" s="26">
        <f>+MO!E42</f>
        <v>247.12612886661717</v>
      </c>
      <c r="E52" s="62">
        <f>V!E42</f>
        <v>6358400</v>
      </c>
      <c r="F52" s="61">
        <f>V!F42</f>
        <v>404.71007574310994</v>
      </c>
      <c r="G52" s="25">
        <f>GO!D42</f>
        <v>86.6</v>
      </c>
      <c r="H52" s="27">
        <f>+GO!F42</f>
        <v>261.7104865518283</v>
      </c>
      <c r="I52" s="27">
        <f>+IPIM!C42</f>
        <v>2.9449573448638411E-2</v>
      </c>
      <c r="J52" s="27">
        <f>+IPIM!E42</f>
        <v>335.87488822115387</v>
      </c>
      <c r="K52" s="25">
        <f>+TC!C42</f>
        <v>106</v>
      </c>
      <c r="L52" s="25">
        <f>+TC!E42</f>
        <v>278.9473684210526</v>
      </c>
      <c r="M52" s="29">
        <f t="shared" si="26"/>
        <v>2.7619582080957867</v>
      </c>
      <c r="N52" s="31">
        <f>+$N$14*M52</f>
        <v>549519.20508273772</v>
      </c>
      <c r="O52" s="30">
        <f t="shared" si="24"/>
        <v>1.7619582080957867</v>
      </c>
      <c r="P52" s="121" t="s">
        <v>44</v>
      </c>
      <c r="Q52" s="79">
        <f t="shared" si="22"/>
        <v>1.0584462704978481E-2</v>
      </c>
      <c r="R52" s="80">
        <f t="shared" si="25"/>
        <v>109390.92350783909</v>
      </c>
    </row>
    <row r="53" spans="2:18" x14ac:dyDescent="0.35">
      <c r="B53" s="24">
        <v>44562</v>
      </c>
      <c r="C53" s="27">
        <f>MO!C43</f>
        <v>0.15</v>
      </c>
      <c r="D53" s="26">
        <f>+MO!E43</f>
        <v>284.19504819660972</v>
      </c>
      <c r="E53" s="62">
        <f>V!E43</f>
        <v>6780000</v>
      </c>
      <c r="F53" s="61">
        <f>V!F43</f>
        <v>431.54477754439569</v>
      </c>
      <c r="G53" s="25">
        <f>GO!D43</f>
        <v>86.6</v>
      </c>
      <c r="H53" s="27">
        <f>+GO!F43</f>
        <v>261.7104865518283</v>
      </c>
      <c r="I53" s="27">
        <f>+IPIM!C43</f>
        <v>2.2590532410035058E-2</v>
      </c>
      <c r="J53" s="27">
        <f>+IPIM!E43</f>
        <v>343.46248076923075</v>
      </c>
      <c r="K53" s="25">
        <f>+TC!C43</f>
        <v>107.75</v>
      </c>
      <c r="L53" s="25">
        <f>+TC!E43</f>
        <v>283.5526315789474</v>
      </c>
      <c r="M53" s="29">
        <f t="shared" si="26"/>
        <v>3.0878914880658233</v>
      </c>
      <c r="N53" s="76">
        <v>614366.89</v>
      </c>
      <c r="O53" s="30">
        <f t="shared" si="24"/>
        <v>2.0878914857257742</v>
      </c>
      <c r="P53" s="121" t="s">
        <v>43</v>
      </c>
      <c r="Q53" s="79">
        <f>+N53/N52-1</f>
        <v>0.11800804106109197</v>
      </c>
      <c r="R53" s="80">
        <f t="shared" si="25"/>
        <v>130701.14507137873</v>
      </c>
    </row>
    <row r="54" spans="2:18" x14ac:dyDescent="0.35">
      <c r="B54" s="24">
        <v>44593</v>
      </c>
      <c r="C54" s="27">
        <f>MO!C44</f>
        <v>0</v>
      </c>
      <c r="D54" s="26">
        <f>+MO!E44</f>
        <v>284.19504819660972</v>
      </c>
      <c r="E54" s="62">
        <f>V!E44</f>
        <v>7133400</v>
      </c>
      <c r="F54" s="61">
        <f>V!F44</f>
        <v>454.03857170135575</v>
      </c>
      <c r="G54" s="25">
        <f>GO!D44</f>
        <v>86.6</v>
      </c>
      <c r="H54" s="27">
        <f>+GO!F44</f>
        <v>261.7104865518283</v>
      </c>
      <c r="I54" s="27">
        <f>+IPIM!C44</f>
        <v>3.7189165186500839E-2</v>
      </c>
      <c r="J54" s="27">
        <f>+IPIM!E44</f>
        <v>356.23556370192301</v>
      </c>
      <c r="K54" s="25">
        <f>+TC!C44</f>
        <v>105.02</v>
      </c>
      <c r="L54" s="25">
        <f>+TC!E44</f>
        <v>276.36842105263156</v>
      </c>
      <c r="M54" s="29">
        <f t="shared" ref="M54:M57" si="28">$Q$6*D54/$D$14+$Q$7*F54/$F$14+$Q$8*H54/$H$14+$Q$10*J54/$J$14+$Q$9*L54/$L$14</f>
        <v>3.1283658086499067</v>
      </c>
      <c r="N54" s="31">
        <f>+$N$14*M54</f>
        <v>622419.6612889854</v>
      </c>
      <c r="O54" s="30">
        <f t="shared" ref="O54:O57" si="29">(N54-$N$14)/$N$14</f>
        <v>2.1283658086499067</v>
      </c>
      <c r="P54" s="121" t="s">
        <v>44</v>
      </c>
      <c r="Q54" s="79">
        <f t="shared" ref="Q54:Q57" si="30">+N54/N53-1</f>
        <v>1.310743046225249E-2</v>
      </c>
      <c r="R54" s="80">
        <f t="shared" ref="R54:R57" si="31">+N54-N47</f>
        <v>134589.22383243567</v>
      </c>
    </row>
    <row r="55" spans="2:18" x14ac:dyDescent="0.35">
      <c r="B55" s="24">
        <v>44621</v>
      </c>
      <c r="C55" s="27">
        <f>MO!C45</f>
        <v>0.3</v>
      </c>
      <c r="D55" s="26">
        <f>+MO!E45</f>
        <v>358.33288685659488</v>
      </c>
      <c r="E55" s="62">
        <f>V!E45</f>
        <v>7497600</v>
      </c>
      <c r="F55" s="61">
        <f>V!F45</f>
        <v>477.21978231812108</v>
      </c>
      <c r="G55" s="25">
        <f>GO!D45</f>
        <v>94.4</v>
      </c>
      <c r="H55" s="27">
        <f>+GO!F45</f>
        <v>285.28256270776666</v>
      </c>
      <c r="I55" s="27">
        <f>+IPIM!C45</f>
        <v>4.7418663138484307E-2</v>
      </c>
      <c r="J55" s="27">
        <f>+IPIM!E45</f>
        <v>373.12777789505259</v>
      </c>
      <c r="K55" s="25">
        <f>+TC!C45</f>
        <v>107.45</v>
      </c>
      <c r="L55" s="25">
        <f>+TC!E45</f>
        <v>282.76315789473688</v>
      </c>
      <c r="M55" s="29">
        <f t="shared" si="28"/>
        <v>3.7426482960006662</v>
      </c>
      <c r="N55" s="76">
        <f>+$N$14*M55</f>
        <v>744637.30497229251</v>
      </c>
      <c r="O55" s="30">
        <f t="shared" si="29"/>
        <v>2.7426482960006662</v>
      </c>
      <c r="P55" s="121" t="s">
        <v>43</v>
      </c>
      <c r="Q55" s="81">
        <f t="shared" si="30"/>
        <v>0.19635890587100557</v>
      </c>
      <c r="R55" s="80">
        <f t="shared" si="31"/>
        <v>234091.31779583974</v>
      </c>
    </row>
    <row r="56" spans="2:18" x14ac:dyDescent="0.35">
      <c r="B56" s="24">
        <v>44652</v>
      </c>
      <c r="C56" s="27">
        <f>MO!C46</f>
        <v>0</v>
      </c>
      <c r="D56" s="26">
        <f>+MO!E46</f>
        <v>358.33288685659488</v>
      </c>
      <c r="E56" s="62">
        <f>V!E46</f>
        <v>7851421.1999999993</v>
      </c>
      <c r="F56" s="61">
        <f>V!F46</f>
        <v>499.74038571701351</v>
      </c>
      <c r="G56" s="25">
        <f>GO!D46</f>
        <v>105.7</v>
      </c>
      <c r="H56" s="27">
        <f>+GO!F46</f>
        <v>319.43185252342096</v>
      </c>
      <c r="I56" s="27">
        <f>+IPIM!C46</f>
        <v>6.3293000939492527E-2</v>
      </c>
      <c r="J56" s="27">
        <f>+IPIM!E46</f>
        <v>396.7441546919149</v>
      </c>
      <c r="K56" s="25">
        <f>+TC!C46</f>
        <v>111.01</v>
      </c>
      <c r="L56" s="25">
        <f>+TC!E46</f>
        <v>292.13157894736844</v>
      </c>
      <c r="M56" s="29">
        <f t="shared" si="28"/>
        <v>3.7957559474295155</v>
      </c>
      <c r="N56" s="31">
        <f t="shared" ref="N56:N57" si="32">+$N$14*M56</f>
        <v>755203.60330057645</v>
      </c>
      <c r="O56" s="30">
        <f t="shared" si="29"/>
        <v>2.7957559474295155</v>
      </c>
      <c r="P56" s="121" t="s">
        <v>44</v>
      </c>
      <c r="Q56" s="81">
        <f t="shared" si="30"/>
        <v>1.4189858952442735E-2</v>
      </c>
      <c r="R56" s="80">
        <f t="shared" si="31"/>
        <v>241913.53796714649</v>
      </c>
    </row>
    <row r="57" spans="2:18" x14ac:dyDescent="0.35">
      <c r="B57" s="24">
        <v>44682</v>
      </c>
      <c r="C57" s="27">
        <f>MO!C47</f>
        <v>0.1</v>
      </c>
      <c r="D57" s="26">
        <f>+MO!E47</f>
        <v>394.16617554225434</v>
      </c>
      <c r="E57" s="62">
        <f>V!E47</f>
        <v>8194200</v>
      </c>
      <c r="F57" s="61">
        <f>V!F47</f>
        <v>521.55814397555855</v>
      </c>
      <c r="G57" s="25">
        <f>GO!D47</f>
        <v>105.7</v>
      </c>
      <c r="H57" s="27">
        <f>+GO!F47</f>
        <v>319.43185252342096</v>
      </c>
      <c r="I57" s="27">
        <f>+IPIM!C47</f>
        <v>5.906345590196449E-2</v>
      </c>
      <c r="J57" s="27">
        <f>+IPIM!E47</f>
        <v>420.17723557692301</v>
      </c>
      <c r="K57" s="25">
        <f>+TC!C47</f>
        <v>115.31</v>
      </c>
      <c r="L57" s="25">
        <f>+TC!E47</f>
        <v>303.4473684210526</v>
      </c>
      <c r="M57" s="29">
        <f t="shared" si="28"/>
        <v>4.1210548778866078</v>
      </c>
      <c r="N57" s="76">
        <f t="shared" si="32"/>
        <v>819925.07850431954</v>
      </c>
      <c r="O57" s="30">
        <f t="shared" si="29"/>
        <v>3.1210548778866078</v>
      </c>
      <c r="P57" s="121" t="s">
        <v>48</v>
      </c>
      <c r="Q57" s="81">
        <f t="shared" si="30"/>
        <v>8.5700697031742656E-2</v>
      </c>
      <c r="R57" s="80">
        <f t="shared" si="31"/>
        <v>280278.35704936902</v>
      </c>
    </row>
    <row r="58" spans="2:18" x14ac:dyDescent="0.35">
      <c r="B58" s="24">
        <v>44713</v>
      </c>
      <c r="C58" s="27">
        <f>MO!C48</f>
        <v>0.11</v>
      </c>
      <c r="D58" s="26">
        <f>+MO!E48</f>
        <v>433.58279309647986</v>
      </c>
      <c r="E58" s="62">
        <f>V!E48</f>
        <v>8689160</v>
      </c>
      <c r="F58" s="61">
        <f>V!F48</f>
        <v>553.06218572974353</v>
      </c>
      <c r="G58" s="25">
        <f>GO!D48</f>
        <v>116.2</v>
      </c>
      <c r="H58" s="27">
        <f>+GO!F48</f>
        <v>351.16349350256871</v>
      </c>
      <c r="I58" s="27">
        <f>+IPIM!C48</f>
        <v>5.1633393829401131E-2</v>
      </c>
      <c r="J58" s="27">
        <f>+IPIM!E48</f>
        <v>441.87241225961532</v>
      </c>
      <c r="K58" s="25">
        <f>+TC!C48</f>
        <v>120.02</v>
      </c>
      <c r="L58" s="25">
        <f>+TC!E48</f>
        <v>315.84210526315786</v>
      </c>
      <c r="M58" s="29">
        <f t="shared" ref="M58" si="33">$Q$6*D58/$D$14+$Q$7*F58/$F$14+$Q$8*H58/$H$14+$Q$10*J58/$J$14+$Q$9*L58/$L$14</f>
        <v>4.4857912463169409</v>
      </c>
      <c r="N58" s="76">
        <f>+$N$14*M58</f>
        <v>892493.02636721858</v>
      </c>
      <c r="O58" s="30">
        <f t="shared" ref="O58" si="34">(N58-$N$14)/$N$14</f>
        <v>3.4857912463169409</v>
      </c>
      <c r="P58" s="121" t="s">
        <v>48</v>
      </c>
      <c r="Q58" s="81">
        <f t="shared" ref="Q58" si="35">+N58/N57-1</f>
        <v>8.8505583943444099E-2</v>
      </c>
      <c r="R58" s="80">
        <f t="shared" ref="R58" si="36">+N58-N51</f>
        <v>348729.26849994599</v>
      </c>
    </row>
    <row r="59" spans="2:18" x14ac:dyDescent="0.35">
      <c r="B59" s="24">
        <v>44743</v>
      </c>
      <c r="C59" s="27">
        <f>MO!C49</f>
        <v>0</v>
      </c>
      <c r="D59" s="26">
        <f>+MO!E49</f>
        <v>433.58279309647986</v>
      </c>
      <c r="E59" s="62">
        <f>V!E49</f>
        <v>10239000</v>
      </c>
      <c r="F59" s="61">
        <f>V!F49</f>
        <v>651.70899369868243</v>
      </c>
      <c r="G59" s="25">
        <f>GO!D49</f>
        <v>131.80000000000001</v>
      </c>
      <c r="H59" s="27">
        <f>+GO!F49</f>
        <v>398.30764581444544</v>
      </c>
      <c r="I59" s="27">
        <f>+IPIM!C49</f>
        <v>4.8235395633790645E-2</v>
      </c>
      <c r="J59" s="27">
        <f>+IPIM!E49</f>
        <v>463.18630288461532</v>
      </c>
      <c r="K59" s="25">
        <f>+TC!C49</f>
        <v>125.23</v>
      </c>
      <c r="L59" s="25">
        <f>+TC!E49</f>
        <v>329.5526315789474</v>
      </c>
      <c r="M59" s="29">
        <f t="shared" ref="M59" si="37">$Q$6*D59/$D$14+$Q$7*F59/$F$14+$Q$8*H59/$H$14+$Q$10*J59/$J$14+$Q$9*L59/$L$14</f>
        <v>4.6365022868955892</v>
      </c>
      <c r="N59" s="76">
        <f>+$N$14*M59</f>
        <v>922478.49500074645</v>
      </c>
      <c r="O59" s="30">
        <f t="shared" ref="O59" si="38">(N59-$N$14)/$N$14</f>
        <v>3.6365022868955892</v>
      </c>
      <c r="P59" s="121" t="s">
        <v>48</v>
      </c>
      <c r="Q59" s="81">
        <f t="shared" ref="Q59" si="39">+N59/N58-1</f>
        <v>3.3597426251698481E-2</v>
      </c>
      <c r="R59" s="80">
        <f t="shared" ref="R59" si="40">+N59-N52</f>
        <v>372959.28991800873</v>
      </c>
    </row>
    <row r="60" spans="2:18" x14ac:dyDescent="0.35">
      <c r="B60" s="24">
        <v>44774</v>
      </c>
      <c r="C60" s="27">
        <f>MO!C50</f>
        <v>0.1</v>
      </c>
      <c r="D60" s="26">
        <f>+MO!E50</f>
        <v>469.41608178213937</v>
      </c>
      <c r="E60" s="62">
        <f>V!E50</f>
        <v>12060000</v>
      </c>
      <c r="F60" s="61">
        <f>V!F50</f>
        <v>767.61504678250901</v>
      </c>
      <c r="G60" s="25">
        <f>GO!D50</f>
        <v>131.80000000000001</v>
      </c>
      <c r="H60" s="27">
        <f>+GO!F50</f>
        <v>398.30764581444544</v>
      </c>
      <c r="I60" s="27">
        <f>+IPIM!C50</f>
        <v>7.0793546262759355E-2</v>
      </c>
      <c r="J60" s="27">
        <f>+IPIM!E50</f>
        <v>495.97690384615373</v>
      </c>
      <c r="K60" s="25">
        <f>+TC!C50</f>
        <v>131.27000000000001</v>
      </c>
      <c r="L60" s="25">
        <f>+TC!E50</f>
        <v>345.44736842105266</v>
      </c>
      <c r="M60" s="29">
        <f t="shared" ref="M60:M61" si="41">$Q$6*D60/$D$14+$Q$7*F60/$F$14+$Q$8*H60/$H$14+$Q$10*J60/$J$14+$Q$9*L60/$L$14</f>
        <v>5.0932305995598792</v>
      </c>
      <c r="N60" s="76">
        <f t="shared" ref="N60:N63" si="42">+$N$14*M60</f>
        <v>1013349.1600884335</v>
      </c>
      <c r="O60" s="30">
        <f t="shared" ref="O60:O61" si="43">(N60-$N$14)/$N$14</f>
        <v>4.0932305995598792</v>
      </c>
      <c r="P60" s="121" t="s">
        <v>48</v>
      </c>
      <c r="Q60" s="81">
        <f t="shared" ref="Q60:Q61" si="44">+N60/N59-1</f>
        <v>9.8507082365766774E-2</v>
      </c>
      <c r="R60" s="80">
        <f t="shared" ref="R60:R61" si="45">+N60-N53</f>
        <v>398982.27008843352</v>
      </c>
    </row>
    <row r="61" spans="2:18" x14ac:dyDescent="0.35">
      <c r="B61" s="24">
        <v>44805</v>
      </c>
      <c r="C61" s="27">
        <f>MO!C51</f>
        <v>0.11</v>
      </c>
      <c r="D61" s="26">
        <f>+MO!E51</f>
        <v>508.83269933636478</v>
      </c>
      <c r="E61" s="62">
        <f>V!E51</f>
        <v>12385200</v>
      </c>
      <c r="F61" s="61">
        <f>V!F51</f>
        <v>788.31392018331098</v>
      </c>
      <c r="G61" s="25">
        <f>GO!D51</f>
        <v>131.80000000000001</v>
      </c>
      <c r="H61" s="27">
        <f>+GO!F51</f>
        <v>398.30764581444544</v>
      </c>
      <c r="I61" s="27">
        <f>+IPIM!C51</f>
        <v>8.1795817958179695E-2</v>
      </c>
      <c r="J61" s="27">
        <f>+IPIM!E51</f>
        <v>536.54574038461533</v>
      </c>
      <c r="K61" s="25">
        <f>+TC!C51</f>
        <v>138.72999999999999</v>
      </c>
      <c r="L61" s="25">
        <f>+TC!E51</f>
        <v>365.07894736842104</v>
      </c>
      <c r="M61" s="29">
        <f t="shared" si="41"/>
        <v>5.4611721193567782</v>
      </c>
      <c r="N61" s="76">
        <v>1080486.8400000001</v>
      </c>
      <c r="O61" s="30">
        <f t="shared" si="43"/>
        <v>4.4306737032569368</v>
      </c>
      <c r="P61" s="121" t="s">
        <v>48</v>
      </c>
      <c r="Q61" s="81">
        <f t="shared" si="44"/>
        <v>6.6253254609405898E-2</v>
      </c>
      <c r="R61" s="80">
        <f t="shared" si="45"/>
        <v>458067.17871101468</v>
      </c>
    </row>
    <row r="62" spans="2:18" x14ac:dyDescent="0.35">
      <c r="B62" s="24">
        <v>44835</v>
      </c>
      <c r="C62" s="27">
        <f>MO!C52</f>
        <v>0</v>
      </c>
      <c r="D62" s="26">
        <f>+MO!E52</f>
        <v>508.83269933636478</v>
      </c>
      <c r="E62" s="62">
        <f>V!E52</f>
        <v>12910760</v>
      </c>
      <c r="F62" s="61">
        <f>V!F52</f>
        <v>821.76564190694421</v>
      </c>
      <c r="G62" s="25">
        <f>GO!D52</f>
        <v>141</v>
      </c>
      <c r="H62" s="27">
        <f>+GO!F52</f>
        <v>426.11060743427015</v>
      </c>
      <c r="I62" s="27">
        <f>+IPIM!C52</f>
        <v>5.4789653212052203E-2</v>
      </c>
      <c r="J62" s="27">
        <f>+IPIM!E52</f>
        <v>565.94289543269224</v>
      </c>
      <c r="K62" s="25">
        <f>+TC!C52</f>
        <v>147.32</v>
      </c>
      <c r="L62" s="25">
        <f>+TC!E52</f>
        <v>387.68421052631578</v>
      </c>
      <c r="M62" s="29">
        <f t="shared" ref="M62:M63" si="46">$Q$6*D62/$D$14+$Q$7*F62/$F$14+$Q$8*H62/$H$14+$Q$10*J62/$J$14+$Q$9*L62/$L$14</f>
        <v>5.534867274325018</v>
      </c>
      <c r="N62" s="31">
        <f t="shared" si="42"/>
        <v>1101217.1928997056</v>
      </c>
      <c r="O62" s="30">
        <f t="shared" ref="O62:O63" si="47">(N62-$N$14)/$N$14</f>
        <v>4.534867274325018</v>
      </c>
      <c r="P62" s="121" t="s">
        <v>44</v>
      </c>
      <c r="Q62" s="81">
        <f t="shared" ref="Q62:Q63" si="48">+N62/N61-1</f>
        <v>1.9186122525754801E-2</v>
      </c>
      <c r="R62" s="80">
        <f t="shared" ref="R62:R63" si="49">+N62-N55</f>
        <v>356579.8879274131</v>
      </c>
    </row>
    <row r="63" spans="2:18" x14ac:dyDescent="0.35">
      <c r="B63" s="24">
        <v>44866</v>
      </c>
      <c r="C63" s="27">
        <f>MO!C53</f>
        <v>0.185</v>
      </c>
      <c r="D63" s="26">
        <f>+MO!E53</f>
        <v>575.12428340483496</v>
      </c>
      <c r="E63" s="62">
        <f>V!E53</f>
        <v>13324760</v>
      </c>
      <c r="F63" s="61">
        <f>V!F53</f>
        <v>848.11660619947804</v>
      </c>
      <c r="G63" s="25">
        <f>GO!D53</f>
        <v>152.1</v>
      </c>
      <c r="H63" s="27">
        <f>+GO!F53</f>
        <v>459.65548504079771</v>
      </c>
      <c r="I63" s="27">
        <f>+IPIM!C53</f>
        <v>4.776662399784426E-2</v>
      </c>
      <c r="J63" s="27">
        <f>+IPIM!E53</f>
        <v>592.9760769230769</v>
      </c>
      <c r="K63" s="25">
        <f>+TC!C53</f>
        <v>157.28</v>
      </c>
      <c r="L63" s="25">
        <f>+TC!E53</f>
        <v>413.89473684210526</v>
      </c>
      <c r="M63" s="29">
        <f t="shared" si="46"/>
        <v>6.104760298511783</v>
      </c>
      <c r="N63" s="31">
        <f t="shared" si="42"/>
        <v>1214603.1089919044</v>
      </c>
      <c r="O63" s="30">
        <f t="shared" si="47"/>
        <v>5.104760298511783</v>
      </c>
      <c r="P63" s="121" t="s">
        <v>48</v>
      </c>
      <c r="Q63" s="79">
        <f t="shared" si="48"/>
        <v>0.10296417166683813</v>
      </c>
      <c r="R63" s="80">
        <f t="shared" si="49"/>
        <v>459399.50569132797</v>
      </c>
    </row>
    <row r="64" spans="2:18" x14ac:dyDescent="0.35">
      <c r="B64" s="24">
        <v>44896</v>
      </c>
      <c r="C64" s="27">
        <f>MO!C54</f>
        <v>4.3700000000000003E-2</v>
      </c>
      <c r="D64" s="26">
        <f>+MO!E54</f>
        <v>600.25721458962619</v>
      </c>
      <c r="E64" s="62">
        <f>V!E54</f>
        <v>14314600</v>
      </c>
      <c r="F64" s="61">
        <f>V!F54</f>
        <v>911.1195977340717</v>
      </c>
      <c r="G64" s="25">
        <f>GO!D54</f>
        <v>165.8</v>
      </c>
      <c r="H64" s="27">
        <f>+GO!F54</f>
        <v>501.05772136597153</v>
      </c>
      <c r="I64" s="27">
        <f>+IPIM!C54</f>
        <v>6.2962249817503979E-2</v>
      </c>
      <c r="J64" s="27">
        <f>+IPIM!E54</f>
        <v>630.31118481411113</v>
      </c>
      <c r="K64" s="25">
        <f>+TC!C54</f>
        <v>167.28</v>
      </c>
      <c r="L64" s="25">
        <f>+TC!E54</f>
        <v>440.21052631578954</v>
      </c>
      <c r="M64" s="29">
        <f t="shared" ref="M64" si="50">$Q$6*D64/$D$14+$Q$7*F64/$F$14+$Q$8*H64/$H$14+$Q$10*J64/$J$14+$Q$9*L64/$L$14</f>
        <v>6.4172632495514579</v>
      </c>
      <c r="N64" s="76">
        <v>1262687.808</v>
      </c>
      <c r="O64" s="30">
        <f t="shared" ref="O64" si="51">(N64-$N$14)/$N$14</f>
        <v>5.3464405307599518</v>
      </c>
      <c r="P64" s="121" t="s">
        <v>48</v>
      </c>
      <c r="Q64" s="79">
        <f>+N64/N63-1</f>
        <v>3.9588816010857064E-2</v>
      </c>
      <c r="R64" s="80">
        <f t="shared" ref="R64" si="52">+N64-N57</f>
        <v>442762.72949568043</v>
      </c>
    </row>
    <row r="65" spans="2:18" x14ac:dyDescent="0.35">
      <c r="B65" s="24">
        <v>44927</v>
      </c>
      <c r="C65" s="27">
        <f>MO!C55</f>
        <v>0.10440000000000001</v>
      </c>
      <c r="D65" s="26">
        <f>+MO!E55</f>
        <v>662.92406779278326</v>
      </c>
      <c r="E65" s="62">
        <f>V!E55</f>
        <v>14459200</v>
      </c>
      <c r="F65" s="61">
        <f>V!F55</f>
        <v>920.32334033479731</v>
      </c>
      <c r="G65" s="25">
        <f>GO!D55</f>
        <v>173.6</v>
      </c>
      <c r="H65" s="27">
        <f>+GO!F55</f>
        <v>524.62979752190984</v>
      </c>
      <c r="I65" s="27">
        <f>+IPIM!C55</f>
        <v>6.1372875944335048E-2</v>
      </c>
      <c r="J65" s="27">
        <f>+IPIM!E55</f>
        <v>668.99519496603443</v>
      </c>
      <c r="K65" s="25">
        <f>+TC!C55</f>
        <v>177.16</v>
      </c>
      <c r="L65" s="25">
        <f>+TC!E55</f>
        <v>466.21052631578948</v>
      </c>
      <c r="M65" s="29">
        <f t="shared" ref="M65:M67" si="53">$Q$6*D65/$D$14+$Q$7*F65/$F$14+$Q$8*H65/$H$14+$Q$10*J65/$J$14+$Q$9*L65/$L$14</f>
        <v>6.9476528336625183</v>
      </c>
      <c r="N65" s="31">
        <f>+$N$14*M65</f>
        <v>1382305.0077854947</v>
      </c>
      <c r="O65" s="30">
        <f t="shared" ref="O65:O68" si="54">(N65-$N$14)/$N$14</f>
        <v>5.9476528336625183</v>
      </c>
      <c r="P65" s="121" t="s">
        <v>48</v>
      </c>
      <c r="Q65" s="79">
        <f>+N65/N64-1</f>
        <v>9.4732204609593085E-2</v>
      </c>
      <c r="R65" s="80">
        <f t="shared" ref="R65:R68" si="55">+N65-N58</f>
        <v>489811.98141827609</v>
      </c>
    </row>
    <row r="66" spans="2:18" x14ac:dyDescent="0.35">
      <c r="B66" s="24">
        <v>44958</v>
      </c>
      <c r="C66" s="27">
        <f>MO!C56</f>
        <v>0</v>
      </c>
      <c r="D66" s="26">
        <f>+MO!E56</f>
        <v>662.92406779278326</v>
      </c>
      <c r="E66" s="62">
        <f>V!E56</f>
        <v>16193920</v>
      </c>
      <c r="F66" s="61">
        <f>V!F56</f>
        <v>1030.7376997008464</v>
      </c>
      <c r="G66" s="25">
        <f>GO!D56</f>
        <v>181.4</v>
      </c>
      <c r="H66" s="27">
        <f>+GO!F56</f>
        <v>548.20187367784831</v>
      </c>
      <c r="I66" s="27">
        <f>+IPIM!C56</f>
        <v>6.4815931335209909E-2</v>
      </c>
      <c r="J66" s="27">
        <f>+IPIM!E56</f>
        <v>712.35674158653831</v>
      </c>
      <c r="K66" s="25">
        <f>+TC!C56</f>
        <v>187</v>
      </c>
      <c r="L66" s="25">
        <f>+TC!E56</f>
        <v>492.1052631578948</v>
      </c>
      <c r="M66" s="29">
        <f t="shared" si="53"/>
        <v>7.1345554277959184</v>
      </c>
      <c r="N66" s="31">
        <f t="shared" ref="N66:N67" si="56">+$N$14*M66</f>
        <v>1419491.147914276</v>
      </c>
      <c r="O66" s="30">
        <f t="shared" si="54"/>
        <v>6.1345554277959184</v>
      </c>
      <c r="P66" s="121"/>
      <c r="Q66" s="79">
        <f t="shared" ref="Q66:Q68" si="57">+N66/N65-1</f>
        <v>2.6901544825012946E-2</v>
      </c>
      <c r="R66" s="80">
        <f t="shared" si="55"/>
        <v>497012.65291352954</v>
      </c>
    </row>
    <row r="67" spans="2:18" x14ac:dyDescent="0.35">
      <c r="B67" s="24">
        <v>44986</v>
      </c>
      <c r="C67" s="27">
        <f>MO!C57</f>
        <v>0.1022</v>
      </c>
      <c r="D67" s="26">
        <f>+MO!E57</f>
        <v>730.67490752120568</v>
      </c>
      <c r="E67" s="62">
        <f>V!E57</f>
        <v>16964800</v>
      </c>
      <c r="F67" s="61">
        <f>V!F57</f>
        <v>1079.8039590096112</v>
      </c>
      <c r="G67" s="25">
        <f>GO!D57</f>
        <v>191</v>
      </c>
      <c r="H67" s="27">
        <f>+GO!F57</f>
        <v>577.21365971592627</v>
      </c>
      <c r="I67" s="27">
        <f>+IPIM!C57</f>
        <v>7.027779264572076E-2</v>
      </c>
      <c r="J67" s="27">
        <f>+IPIM!E57</f>
        <v>762.41960096153832</v>
      </c>
      <c r="K67" s="25">
        <f>+TC!C57</f>
        <v>197.15</v>
      </c>
      <c r="L67" s="25">
        <f>+TC!E57</f>
        <v>518.81578947368428</v>
      </c>
      <c r="M67" s="29">
        <f t="shared" si="53"/>
        <v>7.7664682489880574</v>
      </c>
      <c r="N67" s="31">
        <f t="shared" si="56"/>
        <v>1545216.5228186639</v>
      </c>
      <c r="O67" s="30">
        <f t="shared" si="54"/>
        <v>6.7664682489880574</v>
      </c>
      <c r="P67" s="121"/>
      <c r="Q67" s="79">
        <f t="shared" si="57"/>
        <v>8.8570735428059599E-2</v>
      </c>
      <c r="R67" s="80">
        <f t="shared" si="55"/>
        <v>531867.36273023032</v>
      </c>
    </row>
    <row r="68" spans="2:18" x14ac:dyDescent="0.35">
      <c r="B68" s="24">
        <v>45017</v>
      </c>
      <c r="C68" s="27">
        <f>MO!C58</f>
        <v>1.4500000000000001E-2</v>
      </c>
      <c r="D68" s="26">
        <f>+MO!E58</f>
        <v>741.26969368026312</v>
      </c>
      <c r="E68" s="62">
        <f>V!E58</f>
        <v>18230760</v>
      </c>
      <c r="F68" s="61">
        <f>V!F58</f>
        <v>1160.3818980332251</v>
      </c>
      <c r="G68" s="25">
        <f>GO!D58</f>
        <v>200.2</v>
      </c>
      <c r="H68" s="27">
        <f>+GO!F58</f>
        <v>605.01662133575087</v>
      </c>
      <c r="I68" s="27">
        <f>+IPIM!C58</f>
        <v>5.0610122024405069E-2</v>
      </c>
      <c r="J68" s="27">
        <f>+IPIM!E58</f>
        <v>801.00575000000003</v>
      </c>
      <c r="K68" s="25">
        <f>+TC!C58</f>
        <v>209.01</v>
      </c>
      <c r="L68" s="25">
        <f>+TC!E58</f>
        <v>550.02631578947364</v>
      </c>
      <c r="M68" s="29">
        <f t="shared" ref="M68" si="58">$Q$6*D68/$D$14+$Q$7*F68/$F$14+$Q$8*H68/$H$14+$Q$10*J68/$J$14+$Q$9*L68/$L$14</f>
        <v>7.9917978386583304</v>
      </c>
      <c r="N68" s="31">
        <f t="shared" ref="N68" si="59">+$N$14*M68</f>
        <v>1590048.0979794613</v>
      </c>
      <c r="O68" s="30">
        <f t="shared" si="54"/>
        <v>6.9917978386583295</v>
      </c>
      <c r="P68" s="121"/>
      <c r="Q68" s="79">
        <f t="shared" si="57"/>
        <v>2.9013134728212098E-2</v>
      </c>
      <c r="R68" s="80">
        <f t="shared" si="55"/>
        <v>509561.25797946122</v>
      </c>
    </row>
    <row r="69" spans="2:18" x14ac:dyDescent="0.35">
      <c r="B69" s="24">
        <v>45047</v>
      </c>
      <c r="C69" s="27">
        <f>MO!C59</f>
        <v>8.7300000000000003E-2</v>
      </c>
      <c r="D69" s="26">
        <f>+MO!E59</f>
        <v>805.98253793855008</v>
      </c>
      <c r="E69" s="62">
        <f>V!E59</f>
        <v>20053836</v>
      </c>
      <c r="F69" s="61">
        <f>V!F59</f>
        <v>1276.4200878365477</v>
      </c>
      <c r="G69" s="25">
        <f>GO!D59</f>
        <v>211.5</v>
      </c>
      <c r="H69" s="27">
        <f>+GO!F59</f>
        <v>639.16591115140523</v>
      </c>
      <c r="I69" s="27">
        <f>+IPIM!C59</f>
        <v>6.9306930693069368E-2</v>
      </c>
      <c r="J69" s="27">
        <f>+IPIM!E59</f>
        <v>856.52100000000007</v>
      </c>
      <c r="K69" s="25">
        <f>+TC!C59</f>
        <v>222.68</v>
      </c>
      <c r="L69" s="25">
        <f>+TC!E59</f>
        <v>586</v>
      </c>
      <c r="M69" s="29">
        <f t="shared" ref="M69" si="60">$Q$6*D69/$D$14+$Q$7*F69/$F$14+$Q$8*H69/$H$14+$Q$10*J69/$J$14+$Q$9*L69/$L$14</f>
        <v>8.6935920367519621</v>
      </c>
      <c r="N69" s="31">
        <f>+$N$14*M69</f>
        <v>1729677.0716321704</v>
      </c>
      <c r="O69" s="30">
        <f t="shared" ref="O69" si="61">(N69-$N$14)/$N$14</f>
        <v>7.6935920367519621</v>
      </c>
      <c r="P69" s="121"/>
      <c r="Q69" s="79">
        <f t="shared" ref="Q69" si="62">+N69/N68-1</f>
        <v>8.78143081521503E-2</v>
      </c>
      <c r="R69" s="80">
        <f t="shared" ref="R69" si="63">+N69-N62</f>
        <v>628459.87873246474</v>
      </c>
    </row>
    <row r="70" spans="2:18" x14ac:dyDescent="0.35">
      <c r="B70" s="24">
        <v>45078</v>
      </c>
      <c r="C70" s="27">
        <f>MO!C60</f>
        <v>0.1022</v>
      </c>
      <c r="D70" s="26">
        <f>+MO!E60</f>
        <v>888.35395331587006</v>
      </c>
      <c r="E70" s="62">
        <f>V!E60</f>
        <v>21242720</v>
      </c>
      <c r="F70" s="61">
        <f>V!F60</f>
        <v>1352.0921647253517</v>
      </c>
      <c r="G70" s="25">
        <f>GO!D60</f>
        <v>221.9</v>
      </c>
      <c r="H70" s="27">
        <f>+GO!F60</f>
        <v>670.59534602598967</v>
      </c>
      <c r="I70" s="27">
        <f>+IPIM!C60</f>
        <v>7.0824430199430077E-2</v>
      </c>
      <c r="J70" s="27">
        <f>+IPIM!E60</f>
        <v>917.18361177884628</v>
      </c>
      <c r="K70" s="25">
        <f>+TC!C60</f>
        <v>239.5</v>
      </c>
      <c r="L70" s="25">
        <f>+TC!E60</f>
        <v>630.26315789473676</v>
      </c>
      <c r="M70" s="29">
        <f t="shared" ref="M70" si="64">$Q$6*D70/$D$14+$Q$7*F70/$F$14+$Q$8*H70/$H$14+$Q$10*J70/$J$14+$Q$9*L70/$L$14</f>
        <v>9.4834498605549964</v>
      </c>
      <c r="N70" s="31">
        <v>1866826.6567835277</v>
      </c>
      <c r="O70" s="30">
        <f t="shared" ref="O70" si="65">(N70-$N$14)/$N$14</f>
        <v>8.382924491272254</v>
      </c>
      <c r="P70" s="121"/>
      <c r="Q70" s="79">
        <f t="shared" ref="Q70" si="66">+N70/N69-1</f>
        <v>7.9292017799564851E-2</v>
      </c>
      <c r="R70" s="80">
        <f t="shared" ref="R70" si="67">+N70-N63</f>
        <v>652223.54779162328</v>
      </c>
    </row>
    <row r="71" spans="2:18" x14ac:dyDescent="0.35">
      <c r="B71" s="24">
        <v>45108</v>
      </c>
      <c r="C71" s="27">
        <f>MO!C61</f>
        <v>0.109</v>
      </c>
      <c r="D71" s="26">
        <f>+MO!E61</f>
        <v>985.18453422729988</v>
      </c>
      <c r="E71" s="62">
        <f>V!E61</f>
        <v>24075680</v>
      </c>
      <c r="F71" s="61">
        <f>V!F61</f>
        <v>1532.4091400929285</v>
      </c>
      <c r="G71" s="25">
        <f>GO!D61</f>
        <v>235.2</v>
      </c>
      <c r="H71" s="27">
        <f>+GO!F61</f>
        <v>710.78875793291013</v>
      </c>
      <c r="I71" s="27">
        <f>+IPIM!C61</f>
        <v>7.4911660777384981E-2</v>
      </c>
      <c r="J71" s="27">
        <f>+IPIM!E61</f>
        <v>985.89135937499975</v>
      </c>
      <c r="K71" s="25">
        <f>+TC!C61</f>
        <v>256.7</v>
      </c>
      <c r="L71" s="25">
        <f>+TC!E61</f>
        <v>675.52631578947364</v>
      </c>
      <c r="M71" s="29">
        <f t="shared" ref="M71:M74" si="68">$Q$6*D71/$D$14+$Q$7*F71/$F$14+$Q$8*H71/$H$14+$Q$10*J71/$J$14+$Q$9*L71/$L$14</f>
        <v>10.527793564337442</v>
      </c>
      <c r="N71" s="31">
        <v>2094609.8075605773</v>
      </c>
      <c r="O71" s="30">
        <f t="shared" ref="O71:O74" si="69">(N71-$N$14)/$N$14</f>
        <v>9.5277935643374416</v>
      </c>
      <c r="P71" s="121"/>
      <c r="Q71" s="79">
        <f>+N71/N70-1</f>
        <v>0.12201623002829387</v>
      </c>
      <c r="R71" s="80">
        <f t="shared" ref="R71" si="70">+N71-N64</f>
        <v>831921.99956057733</v>
      </c>
    </row>
    <row r="72" spans="2:18" x14ac:dyDescent="0.35">
      <c r="B72" s="24">
        <v>45139</v>
      </c>
      <c r="C72" s="27">
        <f>MO!C62</f>
        <v>5.9699999999999996E-2</v>
      </c>
      <c r="D72" s="26">
        <f>+MO!E62</f>
        <v>1044.0000509206698</v>
      </c>
      <c r="E72" s="62">
        <f>V!E62</f>
        <v>27164440</v>
      </c>
      <c r="F72" s="61">
        <f>V!F62</f>
        <v>1729.0077016103369</v>
      </c>
      <c r="G72" s="25">
        <f>GO!D62</f>
        <v>245.8</v>
      </c>
      <c r="H72" s="27">
        <f>+GO!F62</f>
        <v>742.82260501662131</v>
      </c>
      <c r="I72" s="27">
        <f>+IPIM!C62</f>
        <v>7.0155083729744439E-2</v>
      </c>
      <c r="J72" s="27">
        <f>+IPIM!E62</f>
        <v>1055.0566502403844</v>
      </c>
      <c r="K72" s="25">
        <f>+TC!C62</f>
        <v>285.14999999999998</v>
      </c>
      <c r="L72" s="25">
        <f>+TC!E62</f>
        <v>750.3947368421052</v>
      </c>
      <c r="M72" s="29">
        <f t="shared" si="68"/>
        <v>11.305333290826407</v>
      </c>
      <c r="N72" s="31">
        <v>2199326.9922371465</v>
      </c>
      <c r="O72" s="30">
        <f t="shared" si="69"/>
        <v>10.054116366290442</v>
      </c>
      <c r="P72" s="121"/>
      <c r="Q72" s="81">
        <f t="shared" ref="Q72" si="71">+N72/N71-1</f>
        <v>4.9993647646730421E-2</v>
      </c>
      <c r="R72" s="80">
        <f t="shared" ref="R72" si="72">+N72-N65</f>
        <v>817021.98445165181</v>
      </c>
    </row>
    <row r="73" spans="2:18" x14ac:dyDescent="0.35">
      <c r="B73" s="24">
        <v>45170</v>
      </c>
      <c r="C73" s="27">
        <f>MO!C63</f>
        <v>4.2999999999999997E-2</v>
      </c>
      <c r="D73" s="26">
        <f>+MO!E63</f>
        <v>1088.8920531102585</v>
      </c>
      <c r="E73" s="62">
        <f>V!E63</f>
        <v>31625600</v>
      </c>
      <c r="F73" s="61">
        <f>V!F63</f>
        <v>2012.9590732607728</v>
      </c>
      <c r="G73" s="25">
        <f>GO!D63</f>
        <v>289</v>
      </c>
      <c r="H73" s="27">
        <f>+GO!F63</f>
        <v>873.37564218797218</v>
      </c>
      <c r="I73" s="27">
        <f>+IPIM!C63</f>
        <v>0.18712731740811694</v>
      </c>
      <c r="J73" s="27">
        <f>+IPIM!E63</f>
        <v>1252.4865709134615</v>
      </c>
      <c r="K73" s="25">
        <f>+TC!C63</f>
        <v>350</v>
      </c>
      <c r="L73" s="25">
        <f>+TC!E63</f>
        <v>921.0526315789474</v>
      </c>
      <c r="M73" s="29">
        <f t="shared" si="68"/>
        <v>12.220779518589746</v>
      </c>
      <c r="N73" s="31">
        <v>2335176.2799999998</v>
      </c>
      <c r="O73" s="30">
        <f t="shared" si="69"/>
        <v>10.736913349416968</v>
      </c>
      <c r="P73" s="121"/>
      <c r="Q73" s="81">
        <f t="shared" ref="Q73" si="73">+N73/N72-1</f>
        <v>6.1768572041517089E-2</v>
      </c>
      <c r="R73" s="80">
        <f t="shared" ref="R73" si="74">+N73-N66</f>
        <v>915685.1320857238</v>
      </c>
    </row>
    <row r="74" spans="2:18" x14ac:dyDescent="0.35">
      <c r="B74" s="24">
        <v>45200</v>
      </c>
      <c r="C74" s="27">
        <f>MO!C64</f>
        <v>0.11799999999999999</v>
      </c>
      <c r="D74" s="26">
        <f>+MO!E64</f>
        <v>1217.3813153772687</v>
      </c>
      <c r="E74" s="62">
        <f>V!E64</f>
        <v>34949560</v>
      </c>
      <c r="F74" s="61">
        <f>V!F64</f>
        <v>2224.5280376806063</v>
      </c>
      <c r="G74" s="25">
        <f>GO!D64</f>
        <v>289</v>
      </c>
      <c r="H74" s="27">
        <f>+GO!F64</f>
        <v>873.37564218797218</v>
      </c>
      <c r="I74" s="27">
        <f>+IPIM!C64</f>
        <v>9.2148923863740073E-2</v>
      </c>
      <c r="J74" s="27">
        <f>+IPIM!E64</f>
        <v>1367.9018605769229</v>
      </c>
      <c r="K74" s="25">
        <f>+TC!C64</f>
        <v>350</v>
      </c>
      <c r="L74" s="25">
        <f>+TC!E64</f>
        <v>921.0526315789474</v>
      </c>
      <c r="M74" s="29">
        <f t="shared" si="68"/>
        <v>13.586098248065175</v>
      </c>
      <c r="N74" s="76">
        <v>2648368.2179257865</v>
      </c>
      <c r="O74" s="30">
        <f t="shared" si="69"/>
        <v>12.311058594319393</v>
      </c>
      <c r="P74" s="121"/>
      <c r="Q74" s="81">
        <f t="shared" ref="Q74" si="75">+N74/N73-1</f>
        <v>0.13411918432375769</v>
      </c>
      <c r="R74" s="80">
        <f t="shared" ref="R74" si="76">+N74-N67</f>
        <v>1103151.6951071227</v>
      </c>
    </row>
    <row r="75" spans="2:18" x14ac:dyDescent="0.35">
      <c r="B75" s="24">
        <v>45231</v>
      </c>
      <c r="C75" s="27">
        <f>MO!C65</f>
        <v>0.1137</v>
      </c>
      <c r="D75" s="26">
        <f>+MO!E65</f>
        <v>1355.797570935664</v>
      </c>
      <c r="E75" s="62">
        <f>V!E65</f>
        <v>37920400</v>
      </c>
      <c r="F75" s="61">
        <f>V!F65</f>
        <v>2413.6210298516962</v>
      </c>
      <c r="G75" s="25">
        <f>GO!D65</f>
        <v>289</v>
      </c>
      <c r="H75" s="27">
        <f>+GO!F65</f>
        <v>873.37564218797218</v>
      </c>
      <c r="I75" s="27">
        <f>+IPIM!C65</f>
        <v>7.5565837886051979E-2</v>
      </c>
      <c r="J75" s="27">
        <f>+IPIM!E65</f>
        <v>1471.2685108173075</v>
      </c>
      <c r="K75" s="25">
        <f>+TC!C65</f>
        <v>350</v>
      </c>
      <c r="L75" s="25">
        <f>+TC!E65</f>
        <v>921.0526315789474</v>
      </c>
      <c r="M75" s="29">
        <f t="shared" ref="M75" si="77">$Q$6*D75/$D$14+$Q$7*F75/$F$14+$Q$8*H75/$H$14+$Q$10*J75/$J$14+$Q$9*L75/$L$14</f>
        <v>14.986934477632875</v>
      </c>
      <c r="N75" s="31">
        <v>2813379.39</v>
      </c>
      <c r="O75" s="30">
        <f t="shared" ref="O75" si="78">(N75-$N$14)/$N$14</f>
        <v>13.140427171290712</v>
      </c>
      <c r="P75" s="121"/>
      <c r="Q75" s="79">
        <f t="shared" ref="Q75" si="79">+N75/N74-1</f>
        <v>6.2306733239477996E-2</v>
      </c>
      <c r="R75" s="80">
        <f t="shared" ref="R75" si="80">+N75-N68</f>
        <v>1223331.2920205388</v>
      </c>
    </row>
    <row r="76" spans="2:18" x14ac:dyDescent="0.35">
      <c r="B76" s="24">
        <v>45261</v>
      </c>
      <c r="C76" s="27">
        <f>MO!C66</f>
        <v>7.7300000000000008E-2</v>
      </c>
      <c r="D76" s="26">
        <f>+MO!E66</f>
        <v>1460.6007231689907</v>
      </c>
      <c r="E76" s="62">
        <f>V!E66</f>
        <v>61726200</v>
      </c>
      <c r="F76" s="61">
        <f>V!F66</f>
        <v>3928.8523964101587</v>
      </c>
      <c r="G76" s="25">
        <f>GO!D66</f>
        <v>368</v>
      </c>
      <c r="H76" s="27">
        <f>+GO!F66</f>
        <v>1112.1184647929888</v>
      </c>
      <c r="I76" s="27">
        <f>+IPIM!C66</f>
        <v>0.11099593127219021</v>
      </c>
      <c r="J76" s="27">
        <f>+IPIM!E66</f>
        <v>1634.5733293269229</v>
      </c>
      <c r="K76" s="25">
        <f>+TC!C66</f>
        <v>360.5</v>
      </c>
      <c r="L76" s="25">
        <f>+TC!E66</f>
        <v>948.68421052631572</v>
      </c>
      <c r="M76" s="29">
        <f t="shared" ref="M76" si="81">$Q$6*D76/$D$14+$Q$7*F76/$F$14+$Q$8*H76/$H$14+$Q$10*J76/$J$14+$Q$9*L76/$L$14</f>
        <v>17.920001976741183</v>
      </c>
      <c r="N76" s="31">
        <v>3114898.2749335072</v>
      </c>
      <c r="O76" s="30">
        <f t="shared" ref="O76:O78" si="82">(N76-$N$14)/$N$14</f>
        <v>14.655902065407655</v>
      </c>
      <c r="P76" s="121"/>
      <c r="Q76" s="79">
        <f t="shared" ref="Q76:Q77" si="83">+N76/N75-1</f>
        <v>0.10717320458280133</v>
      </c>
      <c r="R76" s="80">
        <f t="shared" ref="R76:R77" si="84">+N76-N69</f>
        <v>1385221.2033013368</v>
      </c>
    </row>
    <row r="77" spans="2:18" x14ac:dyDescent="0.35">
      <c r="B77" s="206">
        <v>45292</v>
      </c>
      <c r="C77" s="27">
        <f>MO!C67</f>
        <v>0.2505</v>
      </c>
      <c r="D77" s="26">
        <f>+MO!E67</f>
        <v>1826.4812043228228</v>
      </c>
      <c r="E77" s="62">
        <f>V!E67</f>
        <v>69417400</v>
      </c>
      <c r="F77" s="61">
        <f>V!F67</f>
        <v>4418.3947552670106</v>
      </c>
      <c r="G77" s="25">
        <f>GO!D67</f>
        <v>368</v>
      </c>
      <c r="H77" s="27">
        <f>+GO!F67</f>
        <v>1112.1184647929888</v>
      </c>
      <c r="I77" s="27">
        <f>+IPIM!C67</f>
        <v>0.54033123396314431</v>
      </c>
      <c r="J77" s="27">
        <f>+IPIM!E67</f>
        <v>2517.784353365384</v>
      </c>
      <c r="K77" s="25">
        <f>+TC!C67</f>
        <v>808.45</v>
      </c>
      <c r="L77" s="25">
        <f>+TC!E67</f>
        <v>2127.5</v>
      </c>
      <c r="M77" s="29">
        <f t="shared" ref="M77:M78" si="85">$Q$6*D77/$D$14+$Q$7*F77/$F$14+$Q$8*H77/$H$14+$Q$10*J77/$J$14+$Q$9*L77/$L$14</f>
        <v>22.282872397490305</v>
      </c>
      <c r="N77" s="208">
        <v>3774301.4323870777</v>
      </c>
      <c r="O77" s="30">
        <f t="shared" si="82"/>
        <v>17.970151952086237</v>
      </c>
      <c r="P77" s="121"/>
      <c r="Q77" s="79">
        <f t="shared" si="83"/>
        <v>0.21169332005477659</v>
      </c>
      <c r="R77" s="80">
        <f t="shared" si="84"/>
        <v>1907474.77560355</v>
      </c>
    </row>
    <row r="78" spans="2:18" x14ac:dyDescent="0.35">
      <c r="B78" s="206">
        <v>45323</v>
      </c>
      <c r="C78" s="27">
        <f>MO!C68</f>
        <v>0.17019999999999999</v>
      </c>
      <c r="D78" s="26">
        <f>+MO!E68</f>
        <v>2137.3483052985671</v>
      </c>
      <c r="E78" s="62">
        <f>V!E68</f>
        <v>70502200</v>
      </c>
      <c r="F78" s="61">
        <f>V!F68</f>
        <v>4487.4419196741137</v>
      </c>
      <c r="G78" s="25">
        <f>GO!D68</f>
        <v>806</v>
      </c>
      <c r="H78" s="27">
        <f>+GO!F68</f>
        <v>2435.7812027802961</v>
      </c>
      <c r="I78" s="27">
        <f>+IPIM!C68</f>
        <v>0.1795287276251627</v>
      </c>
      <c r="J78" s="27">
        <f>+IPIM!E68</f>
        <v>2969.7989747596143</v>
      </c>
      <c r="K78" s="25">
        <f>+TC!C68</f>
        <v>826.4</v>
      </c>
      <c r="L78" s="25">
        <f>+TC!E68</f>
        <v>2174.7368421052629</v>
      </c>
      <c r="M78" s="29">
        <f t="shared" si="85"/>
        <v>25.21510182950971</v>
      </c>
      <c r="N78" s="31">
        <v>4823885.1260183593</v>
      </c>
      <c r="O78" s="30">
        <f t="shared" si="82"/>
        <v>23.245502241748891</v>
      </c>
      <c r="P78" s="121"/>
      <c r="Q78" s="79">
        <f>+N78/N77-1</f>
        <v>0.27808687579239444</v>
      </c>
      <c r="R78" s="80">
        <f t="shared" ref="R78" si="86">+N78-N71</f>
        <v>2729275.3184577823</v>
      </c>
    </row>
    <row r="79" spans="2:18" x14ac:dyDescent="0.35">
      <c r="B79" s="206">
        <v>45352</v>
      </c>
      <c r="C79" s="27">
        <f>MO!C69</f>
        <v>2.76E-2</v>
      </c>
      <c r="D79" s="26">
        <f>+MO!E69</f>
        <v>2196.3391185248083</v>
      </c>
      <c r="E79" s="62">
        <f>V!E69</f>
        <v>70502200</v>
      </c>
      <c r="F79" s="61">
        <f>V!F69</f>
        <v>4487.4419196741137</v>
      </c>
      <c r="G79" s="25">
        <f>GO!D69</f>
        <v>848</v>
      </c>
      <c r="H79" s="27">
        <f>+GO!F69</f>
        <v>2562.7077666968871</v>
      </c>
      <c r="I79" s="27">
        <f>+IPIM!C69</f>
        <v>0.10155477666936275</v>
      </c>
      <c r="J79" s="27">
        <f>+IPIM!E69</f>
        <v>3271.3962463942294</v>
      </c>
      <c r="K79" s="25">
        <f>+TC!C69</f>
        <v>842.2</v>
      </c>
      <c r="L79" s="25">
        <f>+TC!E69</f>
        <v>2216.3157894736846</v>
      </c>
      <c r="M79" s="29">
        <f t="shared" ref="M79" si="87">$Q$6*D79/$D$14+$Q$7*F79/$F$14+$Q$8*H79/$H$14+$Q$10*J79/$J$14+$Q$9*L79/$L$14</f>
        <v>25.954416915491304</v>
      </c>
      <c r="N79" s="208">
        <v>5131750.6910650358</v>
      </c>
      <c r="O79" s="30">
        <f t="shared" ref="O79" si="88">(N79-$N$14)/$N$14</f>
        <v>24.792876412671067</v>
      </c>
      <c r="P79" s="121"/>
      <c r="Q79" s="81">
        <f>+N79/N78-1</f>
        <v>6.3821081349171527E-2</v>
      </c>
      <c r="R79" s="80">
        <f t="shared" ref="R79" si="89">+N79-N72</f>
        <v>2932423.6988278893</v>
      </c>
    </row>
    <row r="80" spans="2:18" x14ac:dyDescent="0.35">
      <c r="B80" s="206">
        <v>45383</v>
      </c>
      <c r="C80" s="27">
        <f>MO!C70</f>
        <v>0.31059939823328997</v>
      </c>
      <c r="D80" s="26">
        <f>+MO!E70</f>
        <v>2878.5207270548481</v>
      </c>
      <c r="E80" s="62">
        <f>V!E70</f>
        <v>70502200</v>
      </c>
      <c r="F80" s="61">
        <f>V!F70</f>
        <v>4487.4419196741137</v>
      </c>
      <c r="G80" s="25">
        <f>GO!D70</f>
        <v>912</v>
      </c>
      <c r="H80" s="27">
        <f>+GO!F70</f>
        <v>2756.119673617407</v>
      </c>
      <c r="I80" s="27">
        <f>+IPIM!C70</f>
        <v>5.419643585589573E-2</v>
      </c>
      <c r="J80" s="27">
        <f>+IPIM!E70</f>
        <v>3448.6942632211521</v>
      </c>
      <c r="K80" s="25">
        <f>+TC!C70</f>
        <v>858</v>
      </c>
      <c r="L80" s="25">
        <f>+TC!E70</f>
        <v>2257.894736842105</v>
      </c>
      <c r="M80" s="29">
        <f t="shared" ref="M80:M81" si="90">$Q$6*D80/$D$14+$Q$7*F80/$F$14+$Q$8*H80/$H$14+$Q$10*J80/$J$14+$Q$9*L80/$L$14</f>
        <v>31.347537838865918</v>
      </c>
      <c r="N80" s="31">
        <f>+$N$14*M80</f>
        <v>6236906.1284207627</v>
      </c>
      <c r="O80" s="30">
        <f t="shared" ref="O80:O81" si="91">(N80-$N$14)/$N$14</f>
        <v>30.347537838865918</v>
      </c>
      <c r="P80" s="121"/>
      <c r="Q80" s="81">
        <f>+N80/N79-1</f>
        <v>0.21535641614077794</v>
      </c>
      <c r="R80" s="80">
        <f t="shared" ref="R80:R81" si="92">+N80-N73</f>
        <v>3901729.8484207629</v>
      </c>
    </row>
    <row r="81" spans="2:18" x14ac:dyDescent="0.35">
      <c r="B81" s="206">
        <v>45413</v>
      </c>
      <c r="C81" s="27">
        <f>MO!C71</f>
        <v>0</v>
      </c>
      <c r="D81" s="26">
        <f>+MO!E71</f>
        <v>2878.5207270548481</v>
      </c>
      <c r="E81" s="62">
        <f>V!E71</f>
        <v>70502200.599999994</v>
      </c>
      <c r="F81" s="61">
        <f>V!F71</f>
        <v>4487.4419578639163</v>
      </c>
      <c r="G81" s="25">
        <f>GO!D71</f>
        <v>955</v>
      </c>
      <c r="H81" s="27">
        <f>+GO!F71</f>
        <v>2886.0682985796311</v>
      </c>
      <c r="I81" s="27">
        <f>+IPIM!C71</f>
        <v>3.4494577054472675E-2</v>
      </c>
      <c r="J81" s="27">
        <f>+IPIM!E71</f>
        <v>3567.655513221152</v>
      </c>
      <c r="K81" s="25">
        <f>+TC!C71</f>
        <v>876.5</v>
      </c>
      <c r="L81" s="25">
        <f>+TC!E71</f>
        <v>2306.5789473684208</v>
      </c>
      <c r="M81" s="29">
        <f t="shared" si="90"/>
        <v>31.4664518887089</v>
      </c>
      <c r="N81" s="31">
        <f>+$N$14*M81</f>
        <v>6260565.267777523</v>
      </c>
      <c r="O81" s="30">
        <f t="shared" si="91"/>
        <v>30.466451888708903</v>
      </c>
      <c r="P81" s="121"/>
      <c r="Q81" s="81">
        <f>+N81/N80-1</f>
        <v>3.7934095639100551E-3</v>
      </c>
      <c r="R81" s="80">
        <f t="shared" si="92"/>
        <v>3612197.0498517365</v>
      </c>
    </row>
    <row r="82" spans="2:18" x14ac:dyDescent="0.35">
      <c r="B82" s="206">
        <v>45444</v>
      </c>
      <c r="C82" s="27"/>
      <c r="D82" s="26"/>
      <c r="E82" s="62"/>
      <c r="F82" s="61"/>
      <c r="G82" s="25"/>
      <c r="H82" s="27"/>
      <c r="I82" s="27"/>
      <c r="J82" s="27"/>
      <c r="K82" s="25"/>
      <c r="L82" s="25"/>
      <c r="M82" s="207"/>
      <c r="N82" s="208"/>
      <c r="O82" s="30"/>
      <c r="P82" s="121"/>
      <c r="Q82" s="79"/>
      <c r="R82" s="80"/>
    </row>
    <row r="83" spans="2:18" x14ac:dyDescent="0.35">
      <c r="B83" s="206">
        <v>45474</v>
      </c>
      <c r="C83" s="27"/>
      <c r="D83" s="26"/>
      <c r="E83" s="62"/>
      <c r="F83" s="61"/>
      <c r="G83" s="25"/>
      <c r="H83" s="27"/>
      <c r="I83" s="27"/>
      <c r="J83" s="27"/>
      <c r="K83" s="25"/>
      <c r="L83" s="25"/>
      <c r="M83" s="207"/>
      <c r="N83" s="208"/>
      <c r="O83" s="30"/>
      <c r="P83" s="121"/>
      <c r="Q83" s="79"/>
      <c r="R83" s="80"/>
    </row>
    <row r="84" spans="2:18" x14ac:dyDescent="0.35">
      <c r="B84" s="206">
        <v>45505</v>
      </c>
      <c r="C84" s="27"/>
      <c r="D84" s="26"/>
      <c r="E84" s="62"/>
      <c r="F84" s="61"/>
      <c r="G84" s="25"/>
      <c r="H84" s="27"/>
      <c r="I84" s="27"/>
      <c r="J84" s="27"/>
      <c r="K84" s="25"/>
      <c r="L84" s="25"/>
      <c r="M84" s="207"/>
      <c r="N84" s="208"/>
      <c r="O84" s="30"/>
      <c r="P84" s="121"/>
      <c r="Q84" s="79"/>
      <c r="R84" s="80"/>
    </row>
    <row r="85" spans="2:18" x14ac:dyDescent="0.35">
      <c r="B85" s="206">
        <v>45536</v>
      </c>
      <c r="C85" s="27"/>
      <c r="D85" s="26"/>
      <c r="E85" s="62"/>
      <c r="F85" s="61"/>
      <c r="G85" s="25"/>
      <c r="H85" s="27"/>
      <c r="I85" s="27"/>
      <c r="J85" s="27"/>
      <c r="K85" s="25"/>
      <c r="L85" s="25"/>
      <c r="M85" s="207"/>
      <c r="N85" s="208"/>
      <c r="O85" s="30"/>
      <c r="P85" s="121"/>
      <c r="Q85" s="79"/>
      <c r="R85" s="80"/>
    </row>
    <row r="86" spans="2:18" x14ac:dyDescent="0.35">
      <c r="B86" s="212" t="s">
        <v>25</v>
      </c>
      <c r="C86" s="212"/>
      <c r="E86" s="32"/>
      <c r="I86" s="124"/>
    </row>
    <row r="87" spans="2:18" x14ac:dyDescent="0.35">
      <c r="F87" s="3"/>
      <c r="N87" s="136"/>
      <c r="O87" s="8"/>
    </row>
    <row r="88" spans="2:18" x14ac:dyDescent="0.35">
      <c r="B88" s="1" t="s">
        <v>34</v>
      </c>
      <c r="C88" s="1"/>
      <c r="D88" s="1"/>
      <c r="E88" s="1"/>
      <c r="F88" s="1"/>
      <c r="G88" s="1"/>
    </row>
    <row r="89" spans="2:18" x14ac:dyDescent="0.35">
      <c r="B89" s="1" t="s">
        <v>21</v>
      </c>
      <c r="C89" s="1"/>
      <c r="D89" s="1"/>
      <c r="E89" s="1"/>
      <c r="F89" s="1"/>
      <c r="G89" s="1"/>
      <c r="N89" s="136"/>
    </row>
    <row r="90" spans="2:18" x14ac:dyDescent="0.35">
      <c r="B90" s="1" t="s">
        <v>22</v>
      </c>
      <c r="C90" s="1"/>
      <c r="D90" s="1"/>
      <c r="E90" s="1"/>
      <c r="F90" s="1"/>
      <c r="G90" s="1"/>
    </row>
    <row r="91" spans="2:18" x14ac:dyDescent="0.35">
      <c r="B91" s="1" t="s">
        <v>38</v>
      </c>
      <c r="C91" s="1"/>
      <c r="D91" s="1"/>
      <c r="E91" s="1"/>
      <c r="F91" s="1"/>
      <c r="G91" s="1"/>
    </row>
    <row r="92" spans="2:18" x14ac:dyDescent="0.35">
      <c r="B92" s="1" t="s">
        <v>39</v>
      </c>
      <c r="C92" s="1"/>
      <c r="D92" s="1"/>
      <c r="E92" s="1"/>
      <c r="F92" s="53" t="s">
        <v>33</v>
      </c>
      <c r="G92" s="1"/>
    </row>
    <row r="93" spans="2:18" x14ac:dyDescent="0.35">
      <c r="B93" s="1" t="s">
        <v>35</v>
      </c>
      <c r="C93" s="1"/>
      <c r="D93" s="1"/>
      <c r="E93" s="1"/>
      <c r="F93" s="1"/>
      <c r="G93" s="1"/>
    </row>
    <row r="94" spans="2:18" x14ac:dyDescent="0.35">
      <c r="B94" s="1" t="s">
        <v>23</v>
      </c>
      <c r="C94" s="1"/>
      <c r="D94" s="53" t="s">
        <v>29</v>
      </c>
      <c r="E94" s="1"/>
      <c r="F94" s="1"/>
      <c r="G94" s="1"/>
    </row>
    <row r="95" spans="2:18" x14ac:dyDescent="0.35">
      <c r="B95" s="1" t="s">
        <v>36</v>
      </c>
      <c r="C95" s="1"/>
      <c r="D95" s="1"/>
      <c r="E95" s="1"/>
      <c r="F95" s="1"/>
      <c r="G95" s="1"/>
    </row>
    <row r="96" spans="2:18" x14ac:dyDescent="0.35">
      <c r="B96" s="1" t="s">
        <v>28</v>
      </c>
      <c r="C96" s="1"/>
      <c r="D96" s="86" t="s">
        <v>49</v>
      </c>
      <c r="E96" s="1"/>
      <c r="F96" s="1"/>
      <c r="G96" s="1"/>
    </row>
    <row r="97" spans="2:7" x14ac:dyDescent="0.35">
      <c r="B97" s="1" t="s">
        <v>37</v>
      </c>
      <c r="C97" s="1"/>
      <c r="D97" s="1"/>
      <c r="E97" s="1"/>
      <c r="F97" s="1"/>
      <c r="G97" s="1"/>
    </row>
    <row r="98" spans="2:7" x14ac:dyDescent="0.35">
      <c r="B98" s="1" t="s">
        <v>26</v>
      </c>
      <c r="C98" s="1"/>
      <c r="D98" s="1"/>
      <c r="E98" s="1"/>
      <c r="F98" s="53" t="s">
        <v>27</v>
      </c>
      <c r="G98" s="1"/>
    </row>
    <row r="100" spans="2:7" x14ac:dyDescent="0.35">
      <c r="B100" s="87"/>
    </row>
  </sheetData>
  <mergeCells count="9">
    <mergeCell ref="P14:Q14"/>
    <mergeCell ref="B86:C86"/>
    <mergeCell ref="K12:L12"/>
    <mergeCell ref="M12:O12"/>
    <mergeCell ref="B12:B13"/>
    <mergeCell ref="C12:D12"/>
    <mergeCell ref="G12:H12"/>
    <mergeCell ref="I12:J12"/>
    <mergeCell ref="E12:F12"/>
  </mergeCells>
  <hyperlinks>
    <hyperlink ref="F98" r:id="rId1" xr:uid="{00000000-0004-0000-0000-000000000000}"/>
    <hyperlink ref="D94" r:id="rId2" xr:uid="{00000000-0004-0000-0000-000001000000}"/>
    <hyperlink ref="F92" r:id="rId3" xr:uid="{00000000-0004-0000-0000-000002000000}"/>
    <hyperlink ref="D96" r:id="rId4" xr:uid="{00000000-0004-0000-0000-000003000000}"/>
  </hyperlinks>
  <pageMargins left="0.7" right="0.7" top="0.75" bottom="0.75" header="0.3" footer="0.3"/>
  <pageSetup paperSize="9" orientation="portrait" r:id="rId5"/>
  <drawing r:id="rId6"/>
  <legacyDrawing r:id="rId7"/>
  <oleObjects>
    <mc:AlternateContent xmlns:mc="http://schemas.openxmlformats.org/markup-compatibility/2006">
      <mc:Choice Requires="x14">
        <oleObject progId="Equation.3" shapeId="13313" r:id="rId8">
          <objectPr defaultSize="0" autoPict="0" r:id="rId9">
            <anchor moveWithCells="1" sizeWithCells="1">
              <from>
                <xdr:col>2</xdr:col>
                <xdr:colOff>342900</xdr:colOff>
                <xdr:row>3</xdr:row>
                <xdr:rowOff>95250</xdr:rowOff>
              </from>
              <to>
                <xdr:col>11</xdr:col>
                <xdr:colOff>774700</xdr:colOff>
                <xdr:row>6</xdr:row>
                <xdr:rowOff>133350</xdr:rowOff>
              </to>
            </anchor>
          </objectPr>
        </oleObject>
      </mc:Choice>
      <mc:Fallback>
        <oleObject progId="Equation.3" shapeId="13313" r:id="rId8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L71"/>
  <sheetViews>
    <sheetView showGridLines="0" topLeftCell="A58" workbookViewId="0">
      <selection activeCell="D70" sqref="D70:H71"/>
    </sheetView>
  </sheetViews>
  <sheetFormatPr baseColWidth="10" defaultRowHeight="14.5" x14ac:dyDescent="0.35"/>
  <cols>
    <col min="3" max="3" width="11.7265625" bestFit="1" customWidth="1"/>
    <col min="6" max="6" width="2.1796875" bestFit="1" customWidth="1"/>
    <col min="7" max="7" width="10.7265625" customWidth="1"/>
    <col min="8" max="8" width="35.81640625" customWidth="1"/>
  </cols>
  <sheetData>
    <row r="1" spans="1:7" x14ac:dyDescent="0.35">
      <c r="A1" s="5" t="s">
        <v>12</v>
      </c>
    </row>
    <row r="2" spans="1:7" x14ac:dyDescent="0.35">
      <c r="A2" s="6" t="s">
        <v>2</v>
      </c>
      <c r="B2" s="6" t="s">
        <v>3</v>
      </c>
      <c r="C2" s="6" t="s">
        <v>0</v>
      </c>
      <c r="D2" s="6" t="s">
        <v>4</v>
      </c>
      <c r="E2" s="6" t="s">
        <v>5</v>
      </c>
    </row>
    <row r="3" spans="1:7" x14ac:dyDescent="0.35">
      <c r="A3" s="10">
        <v>43282</v>
      </c>
      <c r="B3" s="10">
        <f t="shared" ref="B3" si="0">+A3+30</f>
        <v>43312</v>
      </c>
      <c r="C3" s="35">
        <v>4.9000000000000002E-2</v>
      </c>
      <c r="D3" s="7">
        <v>100</v>
      </c>
      <c r="E3" s="7">
        <v>100</v>
      </c>
      <c r="G3" s="3">
        <v>4.9000000000000002E-2</v>
      </c>
    </row>
    <row r="4" spans="1:7" x14ac:dyDescent="0.35">
      <c r="A4" s="10">
        <v>43374</v>
      </c>
      <c r="B4" s="10">
        <f t="shared" ref="B4" si="1">+A4+30</f>
        <v>43404</v>
      </c>
      <c r="C4" s="35">
        <v>7.4999999999999997E-2</v>
      </c>
      <c r="D4" s="7">
        <f>D3*(1+C4)</f>
        <v>107.5</v>
      </c>
      <c r="E4" s="7">
        <f t="shared" ref="E4:E10" si="2">D4/$D$4*100</f>
        <v>100</v>
      </c>
      <c r="G4" s="34">
        <f>+D4/D3-1</f>
        <v>7.4999999999999956E-2</v>
      </c>
    </row>
    <row r="5" spans="1:7" x14ac:dyDescent="0.35">
      <c r="A5" s="13">
        <v>43405</v>
      </c>
      <c r="B5" s="13">
        <v>43434</v>
      </c>
      <c r="C5" s="34">
        <v>8.3333333333333481E-2</v>
      </c>
      <c r="D5" s="4">
        <f t="shared" ref="D5:D9" si="3">D4*(1+C5)</f>
        <v>116.45833333333334</v>
      </c>
      <c r="E5" s="4">
        <f t="shared" si="2"/>
        <v>108.33333333333334</v>
      </c>
      <c r="G5" s="34">
        <f>+D5/D4-1</f>
        <v>8.3333333333333481E-2</v>
      </c>
    </row>
    <row r="6" spans="1:7" x14ac:dyDescent="0.35">
      <c r="A6" s="13">
        <v>43435</v>
      </c>
      <c r="B6" s="13">
        <f>A6+31</f>
        <v>43466</v>
      </c>
      <c r="C6" s="34">
        <v>0</v>
      </c>
      <c r="D6" s="4">
        <f t="shared" si="3"/>
        <v>116.45833333333334</v>
      </c>
      <c r="E6" s="4">
        <f t="shared" si="2"/>
        <v>108.33333333333334</v>
      </c>
      <c r="G6" s="34">
        <f t="shared" ref="G6:G7" si="4">+D6/D5-1</f>
        <v>0</v>
      </c>
    </row>
    <row r="7" spans="1:7" x14ac:dyDescent="0.35">
      <c r="A7" s="13">
        <v>43466</v>
      </c>
      <c r="B7" s="13">
        <f>A7+31</f>
        <v>43497</v>
      </c>
      <c r="C7" s="34">
        <v>0</v>
      </c>
      <c r="D7" s="4">
        <f t="shared" si="3"/>
        <v>116.45833333333334</v>
      </c>
      <c r="E7" s="4">
        <f t="shared" si="2"/>
        <v>108.33333333333334</v>
      </c>
      <c r="G7" s="34">
        <f t="shared" si="4"/>
        <v>0</v>
      </c>
    </row>
    <row r="8" spans="1:7" x14ac:dyDescent="0.35">
      <c r="A8" s="13">
        <v>43497</v>
      </c>
      <c r="B8" s="2">
        <f>A8+27</f>
        <v>43524</v>
      </c>
      <c r="C8" s="34">
        <f>7.69%</f>
        <v>7.690000000000001E-2</v>
      </c>
      <c r="D8" s="4">
        <f t="shared" si="3"/>
        <v>125.41397916666668</v>
      </c>
      <c r="E8" s="4">
        <f t="shared" si="2"/>
        <v>116.66416666666667</v>
      </c>
      <c r="G8" s="34">
        <f>+D8/D4-1</f>
        <v>0.1666416666666668</v>
      </c>
    </row>
    <row r="9" spans="1:7" x14ac:dyDescent="0.35">
      <c r="A9" s="13">
        <v>43525</v>
      </c>
      <c r="B9" s="2">
        <f>A9+30</f>
        <v>43555</v>
      </c>
      <c r="C9" s="74">
        <v>0.1050000000000002</v>
      </c>
      <c r="D9" s="4">
        <f t="shared" si="3"/>
        <v>138.58244697916672</v>
      </c>
      <c r="E9" s="4">
        <f t="shared" si="2"/>
        <v>128.9139041666667</v>
      </c>
      <c r="G9" s="34">
        <f>+D9/D8-1</f>
        <v>0.1050000000000002</v>
      </c>
    </row>
    <row r="10" spans="1:7" x14ac:dyDescent="0.35">
      <c r="A10" s="13">
        <v>43556</v>
      </c>
      <c r="B10" s="2">
        <f>A10+29</f>
        <v>43585</v>
      </c>
      <c r="C10" s="73">
        <v>0</v>
      </c>
      <c r="D10" s="4">
        <f t="shared" ref="D10" si="5">D9*(1+C10)</f>
        <v>138.58244697916672</v>
      </c>
      <c r="E10" s="4">
        <f t="shared" si="2"/>
        <v>128.9139041666667</v>
      </c>
      <c r="G10" s="34">
        <f>+D10/D9-1</f>
        <v>0</v>
      </c>
    </row>
    <row r="11" spans="1:7" x14ac:dyDescent="0.35">
      <c r="A11" s="2">
        <v>43586</v>
      </c>
      <c r="B11" s="2">
        <f>A11+30</f>
        <v>43616</v>
      </c>
      <c r="C11" s="73">
        <v>0</v>
      </c>
      <c r="D11" s="4">
        <f t="shared" ref="D11:D26" si="6">D10*(1+C11)</f>
        <v>138.58244697916672</v>
      </c>
      <c r="E11" s="4">
        <f t="shared" ref="E11:E26" si="7">D11/$D$4*100</f>
        <v>128.9139041666667</v>
      </c>
      <c r="G11" s="34">
        <f t="shared" ref="G11:G19" si="8">+D11/D10-1</f>
        <v>0</v>
      </c>
    </row>
    <row r="12" spans="1:7" x14ac:dyDescent="0.35">
      <c r="A12" s="13">
        <v>43617</v>
      </c>
      <c r="B12" s="2">
        <f>A12+29</f>
        <v>43646</v>
      </c>
      <c r="C12" s="73">
        <v>0.1</v>
      </c>
      <c r="D12" s="4">
        <f t="shared" si="6"/>
        <v>152.44069167708341</v>
      </c>
      <c r="E12" s="4">
        <f t="shared" si="7"/>
        <v>141.80529458333339</v>
      </c>
      <c r="G12" s="34">
        <f t="shared" si="8"/>
        <v>0.10000000000000009</v>
      </c>
    </row>
    <row r="13" spans="1:7" x14ac:dyDescent="0.35">
      <c r="A13" s="13">
        <v>43647</v>
      </c>
      <c r="B13" s="2">
        <f>A13+30</f>
        <v>43677</v>
      </c>
      <c r="C13" s="73">
        <v>0</v>
      </c>
      <c r="D13" s="4">
        <f t="shared" si="6"/>
        <v>152.44069167708341</v>
      </c>
      <c r="E13" s="4">
        <f t="shared" si="7"/>
        <v>141.80529458333339</v>
      </c>
      <c r="G13" s="34">
        <f t="shared" si="8"/>
        <v>0</v>
      </c>
    </row>
    <row r="14" spans="1:7" x14ac:dyDescent="0.35">
      <c r="A14" s="2">
        <v>43678</v>
      </c>
      <c r="B14" s="2">
        <f>A14+30</f>
        <v>43708</v>
      </c>
      <c r="C14" s="73">
        <v>0</v>
      </c>
      <c r="D14" s="4">
        <f t="shared" si="6"/>
        <v>152.44069167708341</v>
      </c>
      <c r="E14" s="4">
        <f t="shared" si="7"/>
        <v>141.80529458333339</v>
      </c>
      <c r="G14" s="34">
        <f t="shared" si="8"/>
        <v>0</v>
      </c>
    </row>
    <row r="15" spans="1:7" x14ac:dyDescent="0.35">
      <c r="A15" s="13">
        <v>43709</v>
      </c>
      <c r="B15" s="2">
        <f>A15+29</f>
        <v>43738</v>
      </c>
      <c r="C15" s="73">
        <v>0</v>
      </c>
      <c r="D15" s="4">
        <f t="shared" si="6"/>
        <v>152.44069167708341</v>
      </c>
      <c r="E15" s="4">
        <f t="shared" si="7"/>
        <v>141.80529458333339</v>
      </c>
      <c r="G15" s="34">
        <f t="shared" si="8"/>
        <v>0</v>
      </c>
    </row>
    <row r="16" spans="1:7" x14ac:dyDescent="0.35">
      <c r="A16" s="13">
        <v>43739</v>
      </c>
      <c r="B16" s="2">
        <f>A16+30</f>
        <v>43769</v>
      </c>
      <c r="C16" s="34">
        <v>0.12</v>
      </c>
      <c r="D16" s="4">
        <f>D15*(1+C16)</f>
        <v>170.73357467833344</v>
      </c>
      <c r="E16" s="4">
        <f t="shared" si="7"/>
        <v>158.82192993333345</v>
      </c>
      <c r="G16" s="34">
        <f t="shared" si="8"/>
        <v>0.12000000000000011</v>
      </c>
    </row>
    <row r="17" spans="1:10" x14ac:dyDescent="0.35">
      <c r="A17" s="2">
        <v>43770</v>
      </c>
      <c r="B17" s="2">
        <f>A17+29</f>
        <v>43799</v>
      </c>
      <c r="C17" s="73">
        <v>0</v>
      </c>
      <c r="D17" s="4">
        <f t="shared" si="6"/>
        <v>170.73357467833344</v>
      </c>
      <c r="E17" s="4">
        <f t="shared" si="7"/>
        <v>158.82192993333345</v>
      </c>
      <c r="G17" s="34">
        <f t="shared" si="8"/>
        <v>0</v>
      </c>
    </row>
    <row r="18" spans="1:10" x14ac:dyDescent="0.35">
      <c r="A18" s="13">
        <v>43800</v>
      </c>
      <c r="B18" s="2">
        <f>A18+30</f>
        <v>43830</v>
      </c>
      <c r="C18" s="73">
        <v>0</v>
      </c>
      <c r="D18" s="4">
        <f t="shared" si="6"/>
        <v>170.73357467833344</v>
      </c>
      <c r="E18" s="4">
        <f t="shared" si="7"/>
        <v>158.82192993333345</v>
      </c>
      <c r="G18" s="34">
        <f t="shared" si="8"/>
        <v>0</v>
      </c>
    </row>
    <row r="19" spans="1:10" x14ac:dyDescent="0.35">
      <c r="A19" s="13">
        <v>43831</v>
      </c>
      <c r="B19" s="2">
        <f>A19+30</f>
        <v>43861</v>
      </c>
      <c r="C19" s="82">
        <v>7.3099999999999998E-2</v>
      </c>
      <c r="D19" s="4">
        <f>D18*(1+C19)</f>
        <v>183.21419898731961</v>
      </c>
      <c r="E19" s="4">
        <f t="shared" si="7"/>
        <v>170.43181301146009</v>
      </c>
      <c r="G19" s="34">
        <f t="shared" si="8"/>
        <v>7.3099999999999943E-2</v>
      </c>
    </row>
    <row r="20" spans="1:10" x14ac:dyDescent="0.35">
      <c r="A20" s="13">
        <v>43862</v>
      </c>
      <c r="B20" s="2">
        <f t="shared" ref="B20" si="9">A20+29</f>
        <v>43891</v>
      </c>
      <c r="C20" s="73">
        <v>0</v>
      </c>
      <c r="D20" s="4">
        <f t="shared" si="6"/>
        <v>183.21419898731961</v>
      </c>
      <c r="E20" s="4">
        <f t="shared" si="7"/>
        <v>170.43181301146009</v>
      </c>
      <c r="G20" s="73">
        <v>0</v>
      </c>
    </row>
    <row r="21" spans="1:10" x14ac:dyDescent="0.35">
      <c r="A21" s="13">
        <v>43891</v>
      </c>
      <c r="B21" s="2">
        <f t="shared" ref="B21:B22" si="10">A21+30</f>
        <v>43921</v>
      </c>
      <c r="C21" s="73">
        <v>0</v>
      </c>
      <c r="D21" s="4">
        <f t="shared" si="6"/>
        <v>183.21419898731961</v>
      </c>
      <c r="E21" s="4">
        <f t="shared" si="7"/>
        <v>170.43181301146009</v>
      </c>
      <c r="G21" s="73">
        <v>0</v>
      </c>
    </row>
    <row r="22" spans="1:10" x14ac:dyDescent="0.35">
      <c r="A22" s="13">
        <v>43922</v>
      </c>
      <c r="B22" s="2">
        <f t="shared" si="10"/>
        <v>43952</v>
      </c>
      <c r="C22" s="73">
        <v>0</v>
      </c>
      <c r="D22" s="4">
        <f t="shared" si="6"/>
        <v>183.21419898731961</v>
      </c>
      <c r="E22" s="4">
        <f t="shared" si="7"/>
        <v>170.43181301146009</v>
      </c>
      <c r="G22" s="73">
        <v>0</v>
      </c>
    </row>
    <row r="23" spans="1:10" x14ac:dyDescent="0.35">
      <c r="A23" s="13">
        <v>43952</v>
      </c>
      <c r="B23" s="2">
        <f t="shared" ref="B23" si="11">A23+29</f>
        <v>43981</v>
      </c>
      <c r="C23" s="73">
        <v>0</v>
      </c>
      <c r="D23" s="4">
        <f t="shared" si="6"/>
        <v>183.21419898731961</v>
      </c>
      <c r="E23" s="4">
        <f t="shared" si="7"/>
        <v>170.43181301146009</v>
      </c>
      <c r="G23" s="73">
        <v>0</v>
      </c>
    </row>
    <row r="24" spans="1:10" x14ac:dyDescent="0.35">
      <c r="A24" s="13">
        <v>43983</v>
      </c>
      <c r="B24" s="2">
        <f t="shared" ref="B24:B27" si="12">A24+30</f>
        <v>44013</v>
      </c>
      <c r="C24" s="73">
        <v>0</v>
      </c>
      <c r="D24" s="4">
        <f t="shared" si="6"/>
        <v>183.21419898731961</v>
      </c>
      <c r="E24" s="4">
        <f t="shared" si="7"/>
        <v>170.43181301146009</v>
      </c>
      <c r="G24" s="73">
        <v>0</v>
      </c>
    </row>
    <row r="25" spans="1:10" x14ac:dyDescent="0.35">
      <c r="A25" s="13">
        <v>44013</v>
      </c>
      <c r="B25" s="2">
        <f t="shared" si="12"/>
        <v>44043</v>
      </c>
      <c r="C25" s="73">
        <v>0</v>
      </c>
      <c r="D25" s="4">
        <f t="shared" si="6"/>
        <v>183.21419898731961</v>
      </c>
      <c r="E25" s="4">
        <f t="shared" si="7"/>
        <v>170.43181301146009</v>
      </c>
      <c r="G25" s="73">
        <v>0</v>
      </c>
    </row>
    <row r="26" spans="1:10" x14ac:dyDescent="0.35">
      <c r="A26" s="13">
        <v>44044</v>
      </c>
      <c r="B26" s="2">
        <f t="shared" ref="B26" si="13">A26+29</f>
        <v>44073</v>
      </c>
      <c r="C26" s="73">
        <v>0</v>
      </c>
      <c r="D26" s="4">
        <f t="shared" si="6"/>
        <v>183.21419898731961</v>
      </c>
      <c r="E26" s="4">
        <f t="shared" si="7"/>
        <v>170.43181301146009</v>
      </c>
      <c r="G26" s="73">
        <v>0</v>
      </c>
    </row>
    <row r="27" spans="1:10" x14ac:dyDescent="0.35">
      <c r="A27" s="13">
        <v>44075</v>
      </c>
      <c r="B27" s="2">
        <f t="shared" si="12"/>
        <v>44105</v>
      </c>
      <c r="C27" s="112">
        <f>G27</f>
        <v>8.9424999999999963E-2</v>
      </c>
      <c r="D27" s="4">
        <f>I31</f>
        <v>199.59812873176065</v>
      </c>
      <c r="E27" s="4">
        <f t="shared" ref="E27:E28" si="14">D27/$D$4*100</f>
        <v>185.67267789000991</v>
      </c>
      <c r="G27" s="82">
        <f>(D27-D26)/D26</f>
        <v>8.9424999999999963E-2</v>
      </c>
    </row>
    <row r="28" spans="1:10" x14ac:dyDescent="0.35">
      <c r="A28" s="2">
        <v>44105</v>
      </c>
      <c r="B28" s="2">
        <v>44135</v>
      </c>
      <c r="C28" s="73">
        <v>0</v>
      </c>
      <c r="D28" s="4">
        <f>D27*(1+C28)</f>
        <v>199.59812873176065</v>
      </c>
      <c r="E28" s="4">
        <f t="shared" si="14"/>
        <v>185.67267789000991</v>
      </c>
      <c r="G28" s="34">
        <f t="shared" ref="G28" si="15">+D28/D27-1</f>
        <v>0</v>
      </c>
    </row>
    <row r="29" spans="1:10" x14ac:dyDescent="0.35">
      <c r="A29" s="2">
        <v>44136</v>
      </c>
      <c r="B29" s="2">
        <v>44165</v>
      </c>
      <c r="C29" s="73">
        <v>0</v>
      </c>
      <c r="D29" s="4">
        <f t="shared" ref="D29:D32" si="16">D28*(1+C29)</f>
        <v>199.59812873176065</v>
      </c>
      <c r="E29" s="4">
        <f t="shared" ref="E29:E34" si="17">D29/$D$4*100</f>
        <v>185.67267789000991</v>
      </c>
      <c r="G29" s="34">
        <f t="shared" ref="G29:G34" si="18">+D29/D28-1</f>
        <v>0</v>
      </c>
    </row>
    <row r="30" spans="1:10" x14ac:dyDescent="0.35">
      <c r="A30" s="2">
        <v>44166</v>
      </c>
      <c r="B30" s="2">
        <v>44196</v>
      </c>
      <c r="C30" s="73">
        <v>0</v>
      </c>
      <c r="D30" s="4">
        <f t="shared" si="16"/>
        <v>199.59812873176065</v>
      </c>
      <c r="E30" s="4">
        <f t="shared" si="17"/>
        <v>185.67267789000991</v>
      </c>
      <c r="G30" s="34">
        <f t="shared" si="18"/>
        <v>0</v>
      </c>
      <c r="H30" s="113" t="s">
        <v>76</v>
      </c>
      <c r="I30" s="4">
        <f>D26*0.73</f>
        <v>133.74636526074332</v>
      </c>
      <c r="J30" s="4">
        <f>D26*0.27</f>
        <v>49.467833726576295</v>
      </c>
    </row>
    <row r="31" spans="1:10" x14ac:dyDescent="0.35">
      <c r="A31" s="2">
        <v>44197</v>
      </c>
      <c r="B31" s="2">
        <v>44227</v>
      </c>
      <c r="C31" s="73">
        <v>0</v>
      </c>
      <c r="D31" s="4">
        <f t="shared" si="16"/>
        <v>199.59812873176065</v>
      </c>
      <c r="E31" s="4">
        <f t="shared" si="17"/>
        <v>185.67267789000991</v>
      </c>
      <c r="G31" s="34">
        <f t="shared" si="18"/>
        <v>0</v>
      </c>
      <c r="H31" s="51" t="s">
        <v>77</v>
      </c>
      <c r="I31" s="4">
        <f>(I30*0.1225)+I30+J30</f>
        <v>199.59812873176065</v>
      </c>
      <c r="J31" s="4"/>
    </row>
    <row r="32" spans="1:10" ht="13.5" customHeight="1" x14ac:dyDescent="0.35">
      <c r="A32" s="2">
        <v>44228</v>
      </c>
      <c r="B32" s="2">
        <v>44255</v>
      </c>
      <c r="C32" s="73">
        <v>0</v>
      </c>
      <c r="D32" s="4">
        <f t="shared" si="16"/>
        <v>199.59812873176065</v>
      </c>
      <c r="E32" s="4">
        <f t="shared" si="17"/>
        <v>185.67267789000991</v>
      </c>
      <c r="G32" s="34">
        <f t="shared" si="18"/>
        <v>0</v>
      </c>
    </row>
    <row r="33" spans="1:12" x14ac:dyDescent="0.35">
      <c r="A33" s="2">
        <v>44256</v>
      </c>
      <c r="B33" s="2">
        <v>44286</v>
      </c>
      <c r="C33" s="73">
        <v>0.1</v>
      </c>
      <c r="D33" s="4">
        <f>D21*(1+C33)</f>
        <v>201.53561888605159</v>
      </c>
      <c r="E33" s="4">
        <f t="shared" si="17"/>
        <v>187.47499431260613</v>
      </c>
      <c r="G33" s="34">
        <f t="shared" si="18"/>
        <v>9.7069555040505406E-3</v>
      </c>
      <c r="H33" s="15"/>
    </row>
    <row r="34" spans="1:12" x14ac:dyDescent="0.35">
      <c r="A34" s="2">
        <v>44287</v>
      </c>
      <c r="B34" s="2">
        <v>44316</v>
      </c>
      <c r="C34" s="73">
        <v>0.05</v>
      </c>
      <c r="D34" s="4">
        <f>D21*(1+15%)</f>
        <v>210.69632883541752</v>
      </c>
      <c r="E34" s="4">
        <f t="shared" si="17"/>
        <v>195.99658496317909</v>
      </c>
      <c r="G34" s="34">
        <f t="shared" si="18"/>
        <v>4.5454545454545192E-2</v>
      </c>
      <c r="H34" s="15"/>
    </row>
    <row r="35" spans="1:12" x14ac:dyDescent="0.35">
      <c r="A35" s="2">
        <v>44317</v>
      </c>
      <c r="B35" s="2">
        <v>44347</v>
      </c>
      <c r="C35" s="73">
        <v>0</v>
      </c>
      <c r="D35" s="4">
        <f t="shared" ref="D35" si="19">D34*(1+C35)</f>
        <v>210.69632883541752</v>
      </c>
      <c r="E35" s="4">
        <f t="shared" ref="E35:E48" si="20">D35/$D$4*100</f>
        <v>195.99658496317909</v>
      </c>
      <c r="G35" s="34">
        <f t="shared" ref="G35:G39" si="21">+D35/D34-1</f>
        <v>0</v>
      </c>
      <c r="H35" s="15"/>
    </row>
    <row r="36" spans="1:12" x14ac:dyDescent="0.35">
      <c r="A36" s="2">
        <v>44348</v>
      </c>
      <c r="B36" s="2">
        <v>44377</v>
      </c>
      <c r="C36" s="73">
        <v>0.15</v>
      </c>
      <c r="D36" s="4">
        <f>D21*(1+30%)</f>
        <v>238.17845868351549</v>
      </c>
      <c r="E36" s="4">
        <f t="shared" si="20"/>
        <v>221.56135691489811</v>
      </c>
      <c r="G36" s="34">
        <f t="shared" si="21"/>
        <v>0.13043478260869579</v>
      </c>
      <c r="H36" s="15"/>
    </row>
    <row r="37" spans="1:12" x14ac:dyDescent="0.35">
      <c r="A37" s="2">
        <v>44378</v>
      </c>
      <c r="B37" s="2">
        <v>44408</v>
      </c>
      <c r="C37" s="73">
        <v>0</v>
      </c>
      <c r="D37" s="120">
        <f>D36</f>
        <v>238.17845868351549</v>
      </c>
      <c r="E37" s="4">
        <f t="shared" si="20"/>
        <v>221.56135691489811</v>
      </c>
      <c r="G37" s="34">
        <f t="shared" si="21"/>
        <v>0</v>
      </c>
      <c r="H37" s="15"/>
    </row>
    <row r="38" spans="1:12" x14ac:dyDescent="0.35">
      <c r="A38" s="2">
        <v>44409</v>
      </c>
      <c r="B38" s="2">
        <v>44439</v>
      </c>
      <c r="C38" s="82">
        <v>7.4999999999999997E-2</v>
      </c>
      <c r="D38" s="4">
        <f>D21*(1+37.5%)</f>
        <v>251.91952360756446</v>
      </c>
      <c r="E38" s="4">
        <f t="shared" si="20"/>
        <v>234.34374289075762</v>
      </c>
      <c r="G38" s="34">
        <f>+D38/D37-1</f>
        <v>5.7692307692307709E-2</v>
      </c>
      <c r="H38" s="15"/>
    </row>
    <row r="39" spans="1:12" x14ac:dyDescent="0.35">
      <c r="A39" s="2">
        <v>44440</v>
      </c>
      <c r="B39" s="2">
        <v>44469</v>
      </c>
      <c r="C39" s="73">
        <v>0</v>
      </c>
      <c r="D39" s="120">
        <f>D38</f>
        <v>251.91952360756446</v>
      </c>
      <c r="E39" s="4">
        <f t="shared" si="20"/>
        <v>234.34374289075762</v>
      </c>
      <c r="G39" s="34">
        <f t="shared" si="21"/>
        <v>0</v>
      </c>
      <c r="H39" s="15"/>
    </row>
    <row r="40" spans="1:12" x14ac:dyDescent="0.35">
      <c r="A40" s="2">
        <v>44470</v>
      </c>
      <c r="B40" s="2">
        <v>44500</v>
      </c>
      <c r="C40" s="82">
        <v>7.4999999999999997E-2</v>
      </c>
      <c r="D40" s="120">
        <f>D21*(1+45%)</f>
        <v>265.66058853161343</v>
      </c>
      <c r="E40" s="4">
        <f t="shared" si="20"/>
        <v>247.12612886661717</v>
      </c>
      <c r="G40" s="34">
        <f>+D40/D39-1</f>
        <v>5.4545454545454453E-2</v>
      </c>
      <c r="H40" s="15"/>
    </row>
    <row r="41" spans="1:12" x14ac:dyDescent="0.35">
      <c r="A41" s="2">
        <v>44501</v>
      </c>
      <c r="B41" s="2">
        <v>44530</v>
      </c>
      <c r="C41" s="73">
        <v>0</v>
      </c>
      <c r="D41" s="120">
        <f>D40</f>
        <v>265.66058853161343</v>
      </c>
      <c r="E41" s="4">
        <f t="shared" si="20"/>
        <v>247.12612886661717</v>
      </c>
      <c r="G41" s="34">
        <f t="shared" ref="G41:G44" si="22">+D41/D40-1</f>
        <v>0</v>
      </c>
      <c r="H41" s="15"/>
    </row>
    <row r="42" spans="1:12" x14ac:dyDescent="0.35">
      <c r="A42" s="2">
        <v>44531</v>
      </c>
      <c r="B42" s="2">
        <v>44561</v>
      </c>
      <c r="C42" s="73">
        <v>0</v>
      </c>
      <c r="D42" s="120">
        <f>D41</f>
        <v>265.66058853161343</v>
      </c>
      <c r="E42" s="4">
        <f>D42/$D$4*100</f>
        <v>247.12612886661717</v>
      </c>
      <c r="G42" s="34">
        <f t="shared" si="22"/>
        <v>0</v>
      </c>
    </row>
    <row r="43" spans="1:12" x14ac:dyDescent="0.35">
      <c r="A43" s="2">
        <v>44562</v>
      </c>
      <c r="B43" s="2">
        <v>44592</v>
      </c>
      <c r="C43" s="73">
        <v>0.15</v>
      </c>
      <c r="D43" s="120">
        <f>D41*(1+C43)</f>
        <v>305.5096768113554</v>
      </c>
      <c r="E43" s="4">
        <f t="shared" si="20"/>
        <v>284.19504819660972</v>
      </c>
      <c r="G43" s="34">
        <f>+D43/D42-1</f>
        <v>0.14999999999999991</v>
      </c>
      <c r="H43" s="114" t="s">
        <v>81</v>
      </c>
    </row>
    <row r="44" spans="1:12" x14ac:dyDescent="0.35">
      <c r="A44" s="2">
        <v>44593</v>
      </c>
      <c r="B44" s="2">
        <v>44620</v>
      </c>
      <c r="C44" s="73">
        <v>0</v>
      </c>
      <c r="D44" s="120">
        <f>D43</f>
        <v>305.5096768113554</v>
      </c>
      <c r="E44" s="4">
        <f t="shared" si="20"/>
        <v>284.19504819660972</v>
      </c>
      <c r="G44" s="34">
        <f t="shared" si="22"/>
        <v>0</v>
      </c>
    </row>
    <row r="45" spans="1:12" x14ac:dyDescent="0.35">
      <c r="A45" s="2">
        <v>44621</v>
      </c>
      <c r="B45" s="2">
        <v>44651</v>
      </c>
      <c r="C45" s="73">
        <v>0.3</v>
      </c>
      <c r="D45" s="120">
        <f>D41*(1+45%)</f>
        <v>385.20785337083947</v>
      </c>
      <c r="E45" s="4">
        <f t="shared" si="20"/>
        <v>358.33288685659488</v>
      </c>
      <c r="G45" s="34">
        <f>+D45/D44-1</f>
        <v>0.26086956521739157</v>
      </c>
      <c r="H45" s="127" t="s">
        <v>83</v>
      </c>
      <c r="I45" s="127"/>
      <c r="J45" s="127"/>
      <c r="K45" s="127"/>
    </row>
    <row r="46" spans="1:12" x14ac:dyDescent="0.35">
      <c r="A46" s="2">
        <v>44652</v>
      </c>
      <c r="B46" s="2">
        <v>44681</v>
      </c>
      <c r="C46" s="73">
        <v>0</v>
      </c>
      <c r="D46" s="120">
        <f>D45</f>
        <v>385.20785337083947</v>
      </c>
      <c r="E46" s="4">
        <f t="shared" si="20"/>
        <v>358.33288685659488</v>
      </c>
      <c r="G46" s="34">
        <f t="shared" ref="G46:G51" si="23">+D46/D45-1</f>
        <v>0</v>
      </c>
    </row>
    <row r="47" spans="1:12" x14ac:dyDescent="0.35">
      <c r="A47" s="2">
        <v>44682</v>
      </c>
      <c r="B47" s="2">
        <v>44712</v>
      </c>
      <c r="C47" s="73">
        <v>0.1</v>
      </c>
      <c r="D47" s="120">
        <f>D46*(1+C47)</f>
        <v>423.72863870792344</v>
      </c>
      <c r="E47" s="4">
        <f t="shared" si="20"/>
        <v>394.16617554225434</v>
      </c>
      <c r="G47" s="34">
        <f t="shared" si="23"/>
        <v>0.10000000000000009</v>
      </c>
      <c r="H47" s="127" t="s">
        <v>85</v>
      </c>
      <c r="I47" s="128"/>
      <c r="J47" s="128"/>
      <c r="K47" s="128"/>
      <c r="L47" s="15"/>
    </row>
    <row r="48" spans="1:12" x14ac:dyDescent="0.35">
      <c r="A48" s="2">
        <v>44713</v>
      </c>
      <c r="B48" s="2">
        <v>44742</v>
      </c>
      <c r="C48" s="73">
        <v>0.11</v>
      </c>
      <c r="D48" s="120">
        <f>D46*(1+C48+C47)</f>
        <v>466.10150257871584</v>
      </c>
      <c r="E48" s="4">
        <f t="shared" si="20"/>
        <v>433.58279309647986</v>
      </c>
      <c r="G48" s="34">
        <f t="shared" si="23"/>
        <v>0.10000000000000009</v>
      </c>
      <c r="H48" s="127" t="s">
        <v>87</v>
      </c>
    </row>
    <row r="49" spans="1:8" x14ac:dyDescent="0.35">
      <c r="A49" s="2">
        <v>44743</v>
      </c>
      <c r="B49" s="2">
        <v>44773</v>
      </c>
      <c r="C49" s="73">
        <v>0</v>
      </c>
      <c r="D49" s="120">
        <f>D48</f>
        <v>466.10150257871584</v>
      </c>
      <c r="E49" s="4">
        <f t="shared" ref="E49:E51" si="24">D49/$D$4*100</f>
        <v>433.58279309647986</v>
      </c>
      <c r="G49" s="34">
        <f t="shared" si="23"/>
        <v>0</v>
      </c>
      <c r="H49" s="127" t="s">
        <v>85</v>
      </c>
    </row>
    <row r="50" spans="1:8" x14ac:dyDescent="0.35">
      <c r="A50" s="2">
        <v>44774</v>
      </c>
      <c r="B50" s="2">
        <v>44804</v>
      </c>
      <c r="C50" s="73">
        <v>0.1</v>
      </c>
      <c r="D50" s="120">
        <f>D46*(1+C47+C48+C50)</f>
        <v>504.6222879157998</v>
      </c>
      <c r="E50" s="4">
        <f t="shared" si="24"/>
        <v>469.41608178213937</v>
      </c>
      <c r="G50" s="34">
        <f t="shared" si="23"/>
        <v>8.2644628099173501E-2</v>
      </c>
    </row>
    <row r="51" spans="1:8" x14ac:dyDescent="0.35">
      <c r="A51" s="2">
        <v>44805</v>
      </c>
      <c r="B51" s="2">
        <v>44834</v>
      </c>
      <c r="C51" s="73">
        <v>0.11</v>
      </c>
      <c r="D51" s="120">
        <f>D46*(1+C47+C48+C50+C51)</f>
        <v>546.99515178659215</v>
      </c>
      <c r="E51" s="4">
        <f t="shared" si="24"/>
        <v>508.83269933636478</v>
      </c>
      <c r="G51" s="34">
        <f t="shared" si="23"/>
        <v>8.3969465648854991E-2</v>
      </c>
    </row>
    <row r="52" spans="1:8" x14ac:dyDescent="0.35">
      <c r="A52" s="2">
        <v>44835</v>
      </c>
      <c r="B52" s="2">
        <v>44865</v>
      </c>
      <c r="C52" s="73">
        <v>0</v>
      </c>
      <c r="D52" s="120">
        <f>D51</f>
        <v>546.99515178659215</v>
      </c>
      <c r="E52" s="4">
        <f t="shared" ref="E52" si="25">D52/$D$4*100</f>
        <v>508.83269933636478</v>
      </c>
      <c r="G52" s="34">
        <f t="shared" ref="G52" si="26">+D52/D51-1</f>
        <v>0</v>
      </c>
    </row>
    <row r="53" spans="1:8" x14ac:dyDescent="0.35">
      <c r="A53" s="2">
        <v>44866</v>
      </c>
      <c r="B53" s="2">
        <v>44895</v>
      </c>
      <c r="C53" s="82">
        <v>0.185</v>
      </c>
      <c r="D53" s="120">
        <f>D46*(1+C47+C48+C50+C51+C53)</f>
        <v>618.25860466019753</v>
      </c>
      <c r="E53" s="4">
        <f t="shared" ref="E53:E54" si="27">D53/$D$4*100</f>
        <v>575.12428340483496</v>
      </c>
      <c r="G53" s="34">
        <f t="shared" ref="G53:G54" si="28">+D53/D52-1</f>
        <v>0.13028169014084523</v>
      </c>
    </row>
    <row r="54" spans="1:8" x14ac:dyDescent="0.35">
      <c r="A54" s="2">
        <v>44896</v>
      </c>
      <c r="B54" s="2">
        <v>44926</v>
      </c>
      <c r="C54" s="73">
        <v>4.3700000000000003E-2</v>
      </c>
      <c r="D54" s="120">
        <f>D53*(1+C54)</f>
        <v>645.2765056838482</v>
      </c>
      <c r="E54" s="4">
        <f t="shared" si="27"/>
        <v>600.25721458962619</v>
      </c>
      <c r="G54" s="34">
        <f t="shared" si="28"/>
        <v>4.3700000000000072E-2</v>
      </c>
    </row>
    <row r="55" spans="1:8" x14ac:dyDescent="0.35">
      <c r="A55" s="2">
        <v>44927</v>
      </c>
      <c r="B55" s="2">
        <v>44957</v>
      </c>
      <c r="C55" s="34">
        <v>0.10440000000000001</v>
      </c>
      <c r="D55" s="120">
        <f>D54*(1+C55)</f>
        <v>712.64337287724197</v>
      </c>
      <c r="E55" s="4">
        <f t="shared" ref="E55" si="29">D55/$D$4*100</f>
        <v>662.92406779278326</v>
      </c>
      <c r="G55" s="34">
        <f t="shared" ref="G55" si="30">+D55/D54-1</f>
        <v>0.10440000000000005</v>
      </c>
      <c r="H55" t="s">
        <v>95</v>
      </c>
    </row>
    <row r="56" spans="1:8" x14ac:dyDescent="0.35">
      <c r="A56" s="2">
        <v>44958</v>
      </c>
      <c r="B56" s="2">
        <v>44985</v>
      </c>
      <c r="C56" s="73">
        <v>0</v>
      </c>
      <c r="D56" s="120">
        <f t="shared" ref="D56" si="31">D55*(1+C56)</f>
        <v>712.64337287724197</v>
      </c>
      <c r="E56" s="4">
        <f t="shared" ref="E56:E57" si="32">D56/$D$4*100</f>
        <v>662.92406779278326</v>
      </c>
      <c r="G56" s="34">
        <f t="shared" ref="G56:G57" si="33">+D56/D55-1</f>
        <v>0</v>
      </c>
    </row>
    <row r="57" spans="1:8" x14ac:dyDescent="0.35">
      <c r="A57" s="2">
        <v>44986</v>
      </c>
      <c r="B57" s="2">
        <v>45016</v>
      </c>
      <c r="C57" s="34">
        <v>0.1022</v>
      </c>
      <c r="D57" s="120">
        <f t="shared" ref="D57:D62" si="34">D56*(1+C57)</f>
        <v>785.47552558529617</v>
      </c>
      <c r="E57" s="4">
        <f t="shared" si="32"/>
        <v>730.67490752120568</v>
      </c>
      <c r="G57" s="34">
        <f t="shared" si="33"/>
        <v>0.10220000000000007</v>
      </c>
      <c r="H57" s="120"/>
    </row>
    <row r="58" spans="1:8" x14ac:dyDescent="0.35">
      <c r="A58" s="2">
        <v>45017</v>
      </c>
      <c r="B58" s="2">
        <v>45046</v>
      </c>
      <c r="C58" s="33">
        <v>1.4500000000000001E-2</v>
      </c>
      <c r="D58" s="120">
        <f t="shared" si="34"/>
        <v>796.86492070628287</v>
      </c>
      <c r="E58" s="4">
        <f t="shared" ref="E58" si="35">D58/$D$4*100</f>
        <v>741.26969368026312</v>
      </c>
      <c r="G58" s="34">
        <f t="shared" ref="G58" si="36">+D58/D57-1</f>
        <v>1.4499999999999957E-2</v>
      </c>
    </row>
    <row r="59" spans="1:8" x14ac:dyDescent="0.35">
      <c r="A59" s="2">
        <v>45047</v>
      </c>
      <c r="B59" s="2">
        <v>45077</v>
      </c>
      <c r="C59" s="34">
        <v>8.7300000000000003E-2</v>
      </c>
      <c r="D59" s="120">
        <f t="shared" si="34"/>
        <v>866.43122828394132</v>
      </c>
      <c r="E59" s="4">
        <f t="shared" ref="E59" si="37">D59/$D$4*100</f>
        <v>805.98253793855008</v>
      </c>
      <c r="G59" s="34">
        <f t="shared" ref="G59" si="38">+D59/D58-1</f>
        <v>8.7299999999999933E-2</v>
      </c>
    </row>
    <row r="60" spans="1:8" x14ac:dyDescent="0.35">
      <c r="A60" s="2">
        <v>45078</v>
      </c>
      <c r="B60" s="2">
        <v>45107</v>
      </c>
      <c r="C60" s="34">
        <v>0.1022</v>
      </c>
      <c r="D60" s="120">
        <f t="shared" si="34"/>
        <v>954.98049981456018</v>
      </c>
      <c r="E60" s="4">
        <f t="shared" ref="E60" si="39">D60/$D$4*100</f>
        <v>888.35395331587006</v>
      </c>
      <c r="G60" s="34">
        <f t="shared" ref="G60" si="40">+D60/D59-1</f>
        <v>0.10220000000000007</v>
      </c>
    </row>
    <row r="61" spans="1:8" x14ac:dyDescent="0.35">
      <c r="A61" s="2">
        <v>45108</v>
      </c>
      <c r="B61" s="2">
        <v>45138</v>
      </c>
      <c r="C61" s="34">
        <v>0.109</v>
      </c>
      <c r="D61" s="120">
        <f t="shared" si="34"/>
        <v>1059.0733742943473</v>
      </c>
      <c r="E61" s="4">
        <f t="shared" ref="E61" si="41">D61/$D$4*100</f>
        <v>985.18453422729988</v>
      </c>
      <c r="G61" s="34">
        <f t="shared" ref="G61" si="42">+D61/D60-1</f>
        <v>0.10900000000000021</v>
      </c>
    </row>
    <row r="62" spans="1:8" x14ac:dyDescent="0.35">
      <c r="A62" s="2">
        <v>45139</v>
      </c>
      <c r="B62" s="2">
        <v>45169</v>
      </c>
      <c r="C62" s="34">
        <v>5.9699999999999996E-2</v>
      </c>
      <c r="D62" s="120">
        <f t="shared" si="34"/>
        <v>1122.3000547397201</v>
      </c>
      <c r="E62" s="4">
        <f t="shared" ref="E62" si="43">D62/$D$4*100</f>
        <v>1044.0000509206698</v>
      </c>
      <c r="G62" s="34">
        <f t="shared" ref="G62" si="44">+D62/D61-1</f>
        <v>5.9700000000000086E-2</v>
      </c>
    </row>
    <row r="63" spans="1:8" x14ac:dyDescent="0.35">
      <c r="A63" s="2">
        <v>45170</v>
      </c>
      <c r="B63" s="2">
        <v>45199</v>
      </c>
      <c r="C63" s="34">
        <v>4.2999999999999997E-2</v>
      </c>
      <c r="D63" s="120">
        <f t="shared" ref="D63" si="45">D62*(1+C63)</f>
        <v>1170.5589570935279</v>
      </c>
      <c r="E63" s="4">
        <f t="shared" ref="E63" si="46">D63/$D$4*100</f>
        <v>1088.8920531102585</v>
      </c>
      <c r="G63" s="34">
        <f t="shared" ref="G63" si="47">+D63/D62-1</f>
        <v>4.2999999999999927E-2</v>
      </c>
    </row>
    <row r="64" spans="1:8" x14ac:dyDescent="0.35">
      <c r="A64" s="2">
        <v>45200</v>
      </c>
      <c r="B64" s="2">
        <v>45230</v>
      </c>
      <c r="C64" s="34">
        <v>0.11799999999999999</v>
      </c>
      <c r="D64" s="120">
        <f t="shared" ref="D64" si="48">D63*(1+C64)</f>
        <v>1308.684914030564</v>
      </c>
      <c r="E64" s="4">
        <f t="shared" ref="E64" si="49">D64/$D$4*100</f>
        <v>1217.3813153772687</v>
      </c>
      <c r="G64" s="34">
        <f t="shared" ref="G64" si="50">+D64/D63-1</f>
        <v>0.11799999999999988</v>
      </c>
    </row>
    <row r="65" spans="1:7" x14ac:dyDescent="0.35">
      <c r="A65" s="2">
        <v>45231</v>
      </c>
      <c r="B65" s="2">
        <v>45260</v>
      </c>
      <c r="C65" s="34">
        <v>0.1137</v>
      </c>
      <c r="D65" s="120">
        <f t="shared" ref="D65" si="51">D64*(1+C65)</f>
        <v>1457.4823887558389</v>
      </c>
      <c r="E65" s="4">
        <f t="shared" ref="E65" si="52">D65/$D$4*100</f>
        <v>1355.797570935664</v>
      </c>
      <c r="G65" s="34">
        <f t="shared" ref="G65" si="53">+D65/D64-1</f>
        <v>0.11369999999999991</v>
      </c>
    </row>
    <row r="66" spans="1:7" x14ac:dyDescent="0.35">
      <c r="A66" s="2">
        <v>45261</v>
      </c>
      <c r="B66" s="2">
        <v>45291</v>
      </c>
      <c r="C66" s="34">
        <v>7.7300000000000008E-2</v>
      </c>
      <c r="D66" s="120">
        <f t="shared" ref="D66" si="54">D65*(1+C66)</f>
        <v>1570.145777406665</v>
      </c>
      <c r="E66" s="4">
        <f t="shared" ref="E66:E69" si="55">D66/$D$4*100</f>
        <v>1460.6007231689907</v>
      </c>
      <c r="G66" s="34">
        <f t="shared" ref="G66:G69" si="56">+D66/D65-1</f>
        <v>7.7299999999999924E-2</v>
      </c>
    </row>
    <row r="67" spans="1:7" x14ac:dyDescent="0.35">
      <c r="A67" s="2">
        <v>45292</v>
      </c>
      <c r="B67" s="2">
        <v>45322</v>
      </c>
      <c r="C67" s="34">
        <v>0.2505</v>
      </c>
      <c r="D67" s="209">
        <f>D66*(1+C67)</f>
        <v>1963.4672946470346</v>
      </c>
      <c r="E67" s="4">
        <f t="shared" si="55"/>
        <v>1826.4812043228228</v>
      </c>
      <c r="G67" s="34">
        <f t="shared" si="56"/>
        <v>0.25049999999999994</v>
      </c>
    </row>
    <row r="68" spans="1:7" x14ac:dyDescent="0.35">
      <c r="A68" s="2">
        <v>45323</v>
      </c>
      <c r="B68" s="2">
        <v>45351</v>
      </c>
      <c r="C68" s="34">
        <v>0.17019999999999999</v>
      </c>
      <c r="D68" s="209">
        <f>D67*(1+C68)</f>
        <v>2297.6494281959599</v>
      </c>
      <c r="E68" s="4">
        <f t="shared" si="55"/>
        <v>2137.3483052985671</v>
      </c>
      <c r="G68" s="34">
        <f t="shared" si="56"/>
        <v>0.17020000000000013</v>
      </c>
    </row>
    <row r="69" spans="1:7" x14ac:dyDescent="0.35">
      <c r="A69" s="2">
        <v>45352</v>
      </c>
      <c r="B69" s="2">
        <v>45382</v>
      </c>
      <c r="C69" s="34">
        <v>2.76E-2</v>
      </c>
      <c r="D69" s="209">
        <f>D68*(1+C69)</f>
        <v>2361.0645524141687</v>
      </c>
      <c r="E69" s="4">
        <f t="shared" si="55"/>
        <v>2196.3391185248083</v>
      </c>
      <c r="G69" s="34">
        <f t="shared" si="56"/>
        <v>2.7600000000000069E-2</v>
      </c>
    </row>
    <row r="70" spans="1:7" x14ac:dyDescent="0.35">
      <c r="A70" s="2">
        <v>45383</v>
      </c>
      <c r="B70" s="2">
        <v>45412</v>
      </c>
      <c r="C70" s="34">
        <f>+'MO 644-12 23-24'!BA42</f>
        <v>0.31059939823328997</v>
      </c>
      <c r="D70" s="209">
        <f>D69*(1+C70)</f>
        <v>3094.4097815839618</v>
      </c>
      <c r="E70" s="4">
        <f t="shared" ref="E70" si="57">D70/$D$4*100</f>
        <v>2878.5207270548481</v>
      </c>
      <c r="G70" s="34">
        <f t="shared" ref="G70" si="58">+D70/D69-1</f>
        <v>0.31059939823328997</v>
      </c>
    </row>
    <row r="71" spans="1:7" x14ac:dyDescent="0.35">
      <c r="A71" s="2">
        <v>45413</v>
      </c>
      <c r="B71" s="2">
        <v>45443</v>
      </c>
      <c r="C71" s="34">
        <f>+'MO 644-12 23-24'!BA43</f>
        <v>0</v>
      </c>
      <c r="D71" s="209">
        <f>D70*(1+C71)</f>
        <v>3094.4097815839618</v>
      </c>
      <c r="E71" s="4">
        <f t="shared" ref="E71" si="59">D71/$D$4*100</f>
        <v>2878.5207270548481</v>
      </c>
      <c r="G71" s="34">
        <f t="shared" ref="G71" si="60">+D71/D70-1</f>
        <v>0</v>
      </c>
    </row>
  </sheetData>
  <pageMargins left="0.7" right="0.7" top="0.75" bottom="0.75" header="0.3" footer="0.3"/>
  <pageSetup paperSize="9" orientation="portrait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71"/>
  <sheetViews>
    <sheetView showGridLines="0" topLeftCell="A63" zoomScale="104" zoomScaleNormal="104" workbookViewId="0">
      <selection activeCell="B70" sqref="B70:F71"/>
    </sheetView>
  </sheetViews>
  <sheetFormatPr baseColWidth="10" defaultColWidth="11.453125" defaultRowHeight="12.5" x14ac:dyDescent="0.35"/>
  <cols>
    <col min="1" max="2" width="11.453125" style="57"/>
    <col min="3" max="3" width="24.54296875" style="57" customWidth="1"/>
    <col min="4" max="4" width="20.54296875" style="57" customWidth="1"/>
    <col min="5" max="5" width="13" style="57" customWidth="1"/>
    <col min="6" max="6" width="14.1796875" style="57" customWidth="1"/>
    <col min="7" max="7" width="10.54296875" style="57" customWidth="1"/>
    <col min="8" max="16384" width="11.453125" style="57"/>
  </cols>
  <sheetData>
    <row r="1" spans="1:8" ht="18" customHeight="1" x14ac:dyDescent="0.35">
      <c r="B1" s="219" t="s">
        <v>17</v>
      </c>
      <c r="C1" s="222" t="s">
        <v>32</v>
      </c>
      <c r="D1" s="223"/>
      <c r="E1" s="223"/>
    </row>
    <row r="2" spans="1:8" ht="18" customHeight="1" x14ac:dyDescent="0.35">
      <c r="B2" s="220"/>
      <c r="C2" s="224" t="s">
        <v>33</v>
      </c>
      <c r="D2" s="225"/>
      <c r="E2" s="225"/>
    </row>
    <row r="3" spans="1:8" ht="65.5" customHeight="1" x14ac:dyDescent="0.35">
      <c r="B3" s="221"/>
      <c r="C3" s="67" t="s">
        <v>41</v>
      </c>
      <c r="D3" s="67" t="s">
        <v>79</v>
      </c>
      <c r="E3" s="67" t="s">
        <v>42</v>
      </c>
      <c r="F3" s="64" t="s">
        <v>5</v>
      </c>
    </row>
    <row r="4" spans="1:8" ht="14.5" x14ac:dyDescent="0.35">
      <c r="A4" s="71">
        <v>43374</v>
      </c>
      <c r="B4" s="71">
        <v>43374</v>
      </c>
      <c r="C4" s="72">
        <v>1044300</v>
      </c>
      <c r="D4" s="72">
        <v>2361300</v>
      </c>
      <c r="E4" s="65">
        <f>(C4*0.6+D4*0.4)</f>
        <v>1571100</v>
      </c>
      <c r="F4" s="65">
        <f>E4/$E$4*100</f>
        <v>100</v>
      </c>
      <c r="G4" t="s">
        <v>10</v>
      </c>
      <c r="H4" t="s">
        <v>6</v>
      </c>
    </row>
    <row r="5" spans="1:8" ht="14.5" x14ac:dyDescent="0.35">
      <c r="A5" s="71">
        <v>43405</v>
      </c>
      <c r="B5" s="58">
        <v>43405</v>
      </c>
      <c r="C5" s="63">
        <v>1044300</v>
      </c>
      <c r="D5" s="63">
        <v>2361300</v>
      </c>
      <c r="E5" s="59">
        <f t="shared" ref="E5:E9" si="0">(C5*0.6+D5*0.4)</f>
        <v>1571100</v>
      </c>
      <c r="F5" s="66">
        <f t="shared" ref="F5:F10" si="1">E5/$E$4*100</f>
        <v>100</v>
      </c>
    </row>
    <row r="6" spans="1:8" ht="14.5" x14ac:dyDescent="0.35">
      <c r="A6" s="71">
        <v>43435</v>
      </c>
      <c r="B6" s="58">
        <v>43435</v>
      </c>
      <c r="C6" s="63">
        <v>1044300</v>
      </c>
      <c r="D6" s="63">
        <v>2361300</v>
      </c>
      <c r="E6" s="59">
        <f t="shared" si="0"/>
        <v>1571100</v>
      </c>
      <c r="F6" s="66">
        <f t="shared" si="1"/>
        <v>100</v>
      </c>
    </row>
    <row r="7" spans="1:8" ht="14.5" x14ac:dyDescent="0.35">
      <c r="A7" s="71">
        <v>43466</v>
      </c>
      <c r="B7" s="58">
        <v>43466</v>
      </c>
      <c r="C7" s="63">
        <v>1275000</v>
      </c>
      <c r="D7" s="63">
        <v>2420300</v>
      </c>
      <c r="E7" s="59">
        <f>(C7*0.6+D7*0.4)</f>
        <v>1733120</v>
      </c>
      <c r="F7" s="66">
        <f t="shared" si="1"/>
        <v>110.31251989052255</v>
      </c>
    </row>
    <row r="8" spans="1:8" ht="14.5" x14ac:dyDescent="0.35">
      <c r="A8" s="71">
        <v>43497</v>
      </c>
      <c r="B8" s="58">
        <v>43497</v>
      </c>
      <c r="C8" s="63">
        <v>1275000</v>
      </c>
      <c r="D8" s="63">
        <v>2420300</v>
      </c>
      <c r="E8" s="59">
        <f t="shared" si="0"/>
        <v>1733120</v>
      </c>
      <c r="F8" s="66">
        <f t="shared" si="1"/>
        <v>110.31251989052255</v>
      </c>
    </row>
    <row r="9" spans="1:8" ht="14.5" x14ac:dyDescent="0.35">
      <c r="A9" s="71">
        <v>43525</v>
      </c>
      <c r="B9" s="58">
        <v>43525</v>
      </c>
      <c r="C9" s="63">
        <v>1275000</v>
      </c>
      <c r="D9" s="63">
        <v>2420300</v>
      </c>
      <c r="E9" s="59">
        <f t="shared" si="0"/>
        <v>1733120</v>
      </c>
      <c r="F9" s="66">
        <f t="shared" si="1"/>
        <v>110.31251989052255</v>
      </c>
    </row>
    <row r="10" spans="1:8" ht="14.5" x14ac:dyDescent="0.35">
      <c r="A10" s="71">
        <v>43556</v>
      </c>
      <c r="B10" s="58">
        <v>43556</v>
      </c>
      <c r="C10" s="63">
        <v>1275000</v>
      </c>
      <c r="D10" s="63">
        <v>2420300</v>
      </c>
      <c r="E10" s="59">
        <f t="shared" ref="E10" si="2">(C10*0.6+D10*0.4)</f>
        <v>1733120</v>
      </c>
      <c r="F10" s="66">
        <f t="shared" si="1"/>
        <v>110.31251989052255</v>
      </c>
    </row>
    <row r="11" spans="1:8" ht="14.5" x14ac:dyDescent="0.35">
      <c r="A11" s="71">
        <v>43586</v>
      </c>
      <c r="B11" s="58">
        <v>43586</v>
      </c>
      <c r="C11" s="63">
        <v>1586100</v>
      </c>
      <c r="D11" s="63">
        <v>4015700</v>
      </c>
      <c r="E11" s="59">
        <f>(C11*0.6+D11*0.4)</f>
        <v>2557940</v>
      </c>
      <c r="F11" s="66">
        <f t="shared" ref="F11:F19" si="3">E11/$E$4*100</f>
        <v>162.81204251798101</v>
      </c>
    </row>
    <row r="12" spans="1:8" ht="14.5" x14ac:dyDescent="0.35">
      <c r="A12" s="71">
        <v>43617</v>
      </c>
      <c r="B12" s="58">
        <v>43617</v>
      </c>
      <c r="C12" s="63">
        <v>1586100</v>
      </c>
      <c r="D12" s="63">
        <v>4015700</v>
      </c>
      <c r="E12" s="59">
        <f t="shared" ref="E12:E26" si="4">(C12*0.6+D12*0.4)</f>
        <v>2557940</v>
      </c>
      <c r="F12" s="66">
        <f t="shared" si="3"/>
        <v>162.81204251798101</v>
      </c>
    </row>
    <row r="13" spans="1:8" ht="14.5" x14ac:dyDescent="0.35">
      <c r="A13" s="71">
        <v>43647</v>
      </c>
      <c r="B13" s="58">
        <v>43647</v>
      </c>
      <c r="C13" s="63">
        <v>1586100</v>
      </c>
      <c r="D13" s="63">
        <v>4015700</v>
      </c>
      <c r="E13" s="59">
        <f t="shared" si="4"/>
        <v>2557940</v>
      </c>
      <c r="F13" s="66">
        <f t="shared" si="3"/>
        <v>162.81204251798101</v>
      </c>
    </row>
    <row r="14" spans="1:8" ht="14.5" x14ac:dyDescent="0.35">
      <c r="A14" s="71">
        <v>43678</v>
      </c>
      <c r="B14" s="58">
        <v>43678</v>
      </c>
      <c r="C14" s="63">
        <v>1586100</v>
      </c>
      <c r="D14" s="63">
        <v>4015700</v>
      </c>
      <c r="E14" s="59">
        <f t="shared" si="4"/>
        <v>2557940</v>
      </c>
      <c r="F14" s="66">
        <f t="shared" si="3"/>
        <v>162.81204251798101</v>
      </c>
    </row>
    <row r="15" spans="1:8" ht="14.5" x14ac:dyDescent="0.35">
      <c r="A15" s="71">
        <v>43709</v>
      </c>
      <c r="B15" s="58">
        <v>43709</v>
      </c>
      <c r="C15" s="63">
        <v>1586100</v>
      </c>
      <c r="D15" s="63">
        <v>4015700</v>
      </c>
      <c r="E15" s="59">
        <f t="shared" si="4"/>
        <v>2557940</v>
      </c>
      <c r="F15" s="66">
        <f t="shared" si="3"/>
        <v>162.81204251798101</v>
      </c>
    </row>
    <row r="16" spans="1:8" ht="14.5" x14ac:dyDescent="0.35">
      <c r="A16" s="71">
        <v>43739</v>
      </c>
      <c r="B16" s="58">
        <v>43739</v>
      </c>
      <c r="C16" s="63">
        <v>1586100</v>
      </c>
      <c r="D16" s="63">
        <v>4015700</v>
      </c>
      <c r="E16" s="59">
        <f t="shared" si="4"/>
        <v>2557940</v>
      </c>
      <c r="F16" s="66">
        <f t="shared" si="3"/>
        <v>162.81204251798101</v>
      </c>
    </row>
    <row r="17" spans="1:8" ht="14.5" x14ac:dyDescent="0.35">
      <c r="A17" s="71">
        <v>43770</v>
      </c>
      <c r="B17" s="58">
        <v>43770</v>
      </c>
      <c r="C17" s="63">
        <v>1586100</v>
      </c>
      <c r="D17" s="63">
        <v>4015700</v>
      </c>
      <c r="E17" s="59">
        <f t="shared" si="4"/>
        <v>2557940</v>
      </c>
      <c r="F17" s="66">
        <f t="shared" si="3"/>
        <v>162.81204251798101</v>
      </c>
    </row>
    <row r="18" spans="1:8" ht="14.5" x14ac:dyDescent="0.35">
      <c r="A18" s="71">
        <v>43800</v>
      </c>
      <c r="B18" s="58">
        <v>43800</v>
      </c>
      <c r="C18" s="63">
        <v>1586100</v>
      </c>
      <c r="D18" s="63">
        <v>4015700</v>
      </c>
      <c r="E18" s="59">
        <f t="shared" si="4"/>
        <v>2557940</v>
      </c>
      <c r="F18" s="66">
        <f t="shared" si="3"/>
        <v>162.81204251798101</v>
      </c>
    </row>
    <row r="19" spans="1:8" ht="14.5" x14ac:dyDescent="0.35">
      <c r="A19" s="71">
        <v>43831</v>
      </c>
      <c r="B19" s="58">
        <v>43831</v>
      </c>
      <c r="C19" s="63">
        <v>1974700</v>
      </c>
      <c r="D19" s="63">
        <v>4015700</v>
      </c>
      <c r="E19" s="59">
        <f t="shared" si="4"/>
        <v>2791100</v>
      </c>
      <c r="F19" s="66">
        <f t="shared" si="3"/>
        <v>177.65260008910954</v>
      </c>
      <c r="G19" s="89">
        <v>2.3E-2</v>
      </c>
      <c r="H19" s="88"/>
    </row>
    <row r="20" spans="1:8" ht="14.5" x14ac:dyDescent="0.35">
      <c r="A20" s="71">
        <v>43862</v>
      </c>
      <c r="B20" s="58">
        <v>43862</v>
      </c>
      <c r="C20" s="63">
        <v>2187000</v>
      </c>
      <c r="D20" s="63">
        <v>4096014</v>
      </c>
      <c r="E20" s="59">
        <f t="shared" si="4"/>
        <v>2950605.6</v>
      </c>
      <c r="F20" s="66">
        <f t="shared" ref="F20:F26" si="5">E20/$E$4*100</f>
        <v>187.8050792438419</v>
      </c>
      <c r="G20" s="90">
        <v>0.02</v>
      </c>
    </row>
    <row r="21" spans="1:8" ht="14.5" x14ac:dyDescent="0.35">
      <c r="A21" s="71">
        <v>43891</v>
      </c>
      <c r="B21" s="58">
        <v>43891</v>
      </c>
      <c r="C21" s="63">
        <f>C20*(1+G21)</f>
        <v>2259171</v>
      </c>
      <c r="D21" s="63">
        <v>4231182.4619999994</v>
      </c>
      <c r="E21" s="59">
        <f t="shared" si="4"/>
        <v>3047975.5847999994</v>
      </c>
      <c r="F21" s="66">
        <f t="shared" si="5"/>
        <v>194.00264685888862</v>
      </c>
      <c r="G21" s="89">
        <v>3.3000000000000002E-2</v>
      </c>
    </row>
    <row r="22" spans="1:8" ht="14.5" x14ac:dyDescent="0.35">
      <c r="A22" s="71">
        <v>43922</v>
      </c>
      <c r="B22" s="58">
        <v>43922</v>
      </c>
      <c r="C22" s="63">
        <f t="shared" ref="C22:C26" si="6">C21*(1+G22)</f>
        <v>2293058.5649999999</v>
      </c>
      <c r="D22" s="63">
        <v>4294650.198929999</v>
      </c>
      <c r="E22" s="59">
        <f t="shared" si="4"/>
        <v>3093695.2185719996</v>
      </c>
      <c r="F22" s="66">
        <f t="shared" si="5"/>
        <v>196.91268656177198</v>
      </c>
      <c r="G22" s="89">
        <v>1.4999999999999999E-2</v>
      </c>
    </row>
    <row r="23" spans="1:8" ht="14.5" x14ac:dyDescent="0.35">
      <c r="A23" s="71">
        <v>43952</v>
      </c>
      <c r="B23" s="58">
        <v>43952</v>
      </c>
      <c r="C23" s="63">
        <f t="shared" si="6"/>
        <v>2327454.4434749996</v>
      </c>
      <c r="D23" s="63">
        <v>4359069.9519139482</v>
      </c>
      <c r="E23" s="59">
        <f t="shared" si="4"/>
        <v>3140100.646850579</v>
      </c>
      <c r="F23" s="66">
        <f t="shared" si="5"/>
        <v>199.86637686019853</v>
      </c>
      <c r="G23" s="89">
        <v>1.4999999999999999E-2</v>
      </c>
    </row>
    <row r="24" spans="1:8" ht="14.5" x14ac:dyDescent="0.35">
      <c r="A24" s="71">
        <v>43983</v>
      </c>
      <c r="B24" s="58">
        <v>43983</v>
      </c>
      <c r="C24" s="63">
        <f t="shared" si="6"/>
        <v>2378658.4412314496</v>
      </c>
      <c r="D24" s="63">
        <v>4454969.4908560552</v>
      </c>
      <c r="E24" s="59">
        <f t="shared" si="4"/>
        <v>3209182.8610812919</v>
      </c>
      <c r="F24" s="66">
        <f t="shared" si="5"/>
        <v>204.2634371511229</v>
      </c>
      <c r="G24" s="89">
        <v>2.1999999999999999E-2</v>
      </c>
    </row>
    <row r="25" spans="1:8" ht="14.5" x14ac:dyDescent="0.35">
      <c r="A25" s="71">
        <v>44013</v>
      </c>
      <c r="B25" s="58">
        <v>44013</v>
      </c>
      <c r="C25" s="63">
        <f t="shared" si="6"/>
        <v>2423852.9516148469</v>
      </c>
      <c r="D25" s="63">
        <v>4462033</v>
      </c>
      <c r="E25" s="59">
        <f t="shared" si="4"/>
        <v>3239124.9709689086</v>
      </c>
      <c r="F25" s="66">
        <f t="shared" si="5"/>
        <v>206.16924263057149</v>
      </c>
      <c r="G25" s="89">
        <v>1.9E-2</v>
      </c>
    </row>
    <row r="26" spans="1:8" ht="14.5" x14ac:dyDescent="0.35">
      <c r="A26" s="71">
        <v>44044</v>
      </c>
      <c r="B26" s="58">
        <v>44044</v>
      </c>
      <c r="C26" s="63">
        <f t="shared" si="6"/>
        <v>2423852.9516148469</v>
      </c>
      <c r="D26" s="63">
        <v>4479000</v>
      </c>
      <c r="E26" s="59">
        <f t="shared" si="4"/>
        <v>3245911.7709689084</v>
      </c>
      <c r="F26" s="66">
        <f t="shared" si="5"/>
        <v>206.60122022588686</v>
      </c>
    </row>
    <row r="27" spans="1:8" ht="14.5" x14ac:dyDescent="0.35">
      <c r="A27" s="71">
        <v>44075</v>
      </c>
      <c r="B27" s="58">
        <v>44075</v>
      </c>
      <c r="C27" s="63">
        <v>2511000</v>
      </c>
      <c r="D27" s="63">
        <v>4798000</v>
      </c>
      <c r="E27" s="59">
        <f t="shared" ref="E27" si="7">(C27*0.6+D27*0.4)</f>
        <v>3425800</v>
      </c>
      <c r="F27" s="66">
        <f t="shared" ref="F27" si="8">E27/$E$4*100</f>
        <v>218.05104703710776</v>
      </c>
    </row>
    <row r="28" spans="1:8" ht="14.5" x14ac:dyDescent="0.35">
      <c r="A28" s="71">
        <v>44105</v>
      </c>
      <c r="B28" s="58">
        <v>44105</v>
      </c>
      <c r="C28" s="115">
        <v>2533000</v>
      </c>
      <c r="D28" s="115">
        <v>5048000</v>
      </c>
      <c r="E28" s="59">
        <f t="shared" ref="E28:E48" si="9">(C28*0.6+D28*0.4)</f>
        <v>3539000</v>
      </c>
      <c r="F28" s="66">
        <f t="shared" ref="F28:F48" si="10">E28/$E$4*100</f>
        <v>225.25618993062184</v>
      </c>
    </row>
    <row r="29" spans="1:8" ht="14.5" x14ac:dyDescent="0.35">
      <c r="A29" s="71">
        <v>44136</v>
      </c>
      <c r="B29" s="58">
        <v>44136</v>
      </c>
      <c r="C29" s="115">
        <v>2551000</v>
      </c>
      <c r="D29" s="115">
        <v>5303000</v>
      </c>
      <c r="E29" s="59">
        <f t="shared" si="9"/>
        <v>3651800</v>
      </c>
      <c r="F29" s="66">
        <f t="shared" si="10"/>
        <v>232.4358729552543</v>
      </c>
    </row>
    <row r="30" spans="1:8" ht="14.5" x14ac:dyDescent="0.35">
      <c r="A30" s="71">
        <v>44166</v>
      </c>
      <c r="B30" s="58">
        <v>44166</v>
      </c>
      <c r="C30" s="63">
        <v>2568000</v>
      </c>
      <c r="D30" s="63">
        <v>5635700</v>
      </c>
      <c r="E30" s="59">
        <f t="shared" si="9"/>
        <v>3795080</v>
      </c>
      <c r="F30" s="66">
        <f t="shared" si="10"/>
        <v>241.55559798867037</v>
      </c>
    </row>
    <row r="31" spans="1:8" ht="14.5" x14ac:dyDescent="0.35">
      <c r="A31" s="71">
        <v>44197</v>
      </c>
      <c r="B31" s="58">
        <v>44197</v>
      </c>
      <c r="C31" s="63">
        <v>2680720</v>
      </c>
      <c r="D31" s="63">
        <v>5951000</v>
      </c>
      <c r="E31" s="59">
        <f t="shared" si="9"/>
        <v>3988832</v>
      </c>
      <c r="F31" s="66">
        <f t="shared" si="10"/>
        <v>253.88784927757624</v>
      </c>
    </row>
    <row r="32" spans="1:8" ht="14.5" x14ac:dyDescent="0.35">
      <c r="A32" s="71">
        <v>44228</v>
      </c>
      <c r="B32" s="58">
        <v>44228</v>
      </c>
      <c r="C32" s="63">
        <v>2880200</v>
      </c>
      <c r="D32" s="63">
        <v>6314000</v>
      </c>
      <c r="E32" s="59">
        <f t="shared" si="9"/>
        <v>4253720</v>
      </c>
      <c r="F32" s="66">
        <f t="shared" si="10"/>
        <v>270.74788364839918</v>
      </c>
    </row>
    <row r="33" spans="1:7" ht="14.5" x14ac:dyDescent="0.35">
      <c r="A33" s="71">
        <v>44256</v>
      </c>
      <c r="B33" s="58">
        <v>44256</v>
      </c>
      <c r="C33" s="63">
        <v>3050120</v>
      </c>
      <c r="D33" s="63">
        <v>6561000</v>
      </c>
      <c r="E33" s="59">
        <f t="shared" si="9"/>
        <v>4454472</v>
      </c>
      <c r="F33" s="66">
        <f t="shared" si="10"/>
        <v>283.52568264273441</v>
      </c>
    </row>
    <row r="34" spans="1:7" ht="14.5" x14ac:dyDescent="0.35">
      <c r="A34" s="71">
        <v>44287</v>
      </c>
      <c r="B34" s="58">
        <v>44287</v>
      </c>
      <c r="C34" s="63">
        <v>3484000</v>
      </c>
      <c r="D34" s="59">
        <v>7357000</v>
      </c>
      <c r="E34" s="59">
        <f t="shared" si="9"/>
        <v>5033200</v>
      </c>
      <c r="F34" s="66">
        <f t="shared" si="10"/>
        <v>320.3615301381198</v>
      </c>
    </row>
    <row r="35" spans="1:7" ht="14.5" x14ac:dyDescent="0.35">
      <c r="A35" s="71">
        <v>44317</v>
      </c>
      <c r="B35" s="58">
        <v>44317</v>
      </c>
      <c r="C35" s="63">
        <v>3695000</v>
      </c>
      <c r="D35" s="59">
        <v>7379000</v>
      </c>
      <c r="E35" s="59">
        <f t="shared" si="9"/>
        <v>5168600</v>
      </c>
      <c r="F35" s="66">
        <f t="shared" si="10"/>
        <v>328.97969575456682</v>
      </c>
    </row>
    <row r="36" spans="1:7" ht="14.5" x14ac:dyDescent="0.35">
      <c r="A36" s="71">
        <v>44348</v>
      </c>
      <c r="B36" s="58">
        <v>44348</v>
      </c>
      <c r="C36" s="63">
        <v>3879000</v>
      </c>
      <c r="D36" s="59">
        <v>7537000</v>
      </c>
      <c r="E36" s="59">
        <f t="shared" si="9"/>
        <v>5342200</v>
      </c>
      <c r="F36" s="66">
        <f t="shared" si="10"/>
        <v>340.02927884921394</v>
      </c>
    </row>
    <row r="37" spans="1:7" ht="14.5" x14ac:dyDescent="0.35">
      <c r="A37" s="71">
        <v>44378</v>
      </c>
      <c r="B37" s="58">
        <v>44378</v>
      </c>
      <c r="C37" s="119">
        <v>4049000</v>
      </c>
      <c r="D37" s="119">
        <v>7659000</v>
      </c>
      <c r="E37" s="59">
        <f t="shared" si="9"/>
        <v>5493000</v>
      </c>
      <c r="F37" s="66">
        <f t="shared" si="10"/>
        <v>349.62764941760554</v>
      </c>
    </row>
    <row r="38" spans="1:7" ht="14.5" x14ac:dyDescent="0.35">
      <c r="A38" s="71">
        <v>44409</v>
      </c>
      <c r="B38" s="58">
        <v>44409</v>
      </c>
      <c r="C38" s="119">
        <v>4169000</v>
      </c>
      <c r="D38" s="119">
        <v>7784000</v>
      </c>
      <c r="E38" s="59">
        <f t="shared" si="9"/>
        <v>5615000</v>
      </c>
      <c r="F38" s="66">
        <f t="shared" si="10"/>
        <v>357.3929094265165</v>
      </c>
    </row>
    <row r="39" spans="1:7" ht="14.5" x14ac:dyDescent="0.35">
      <c r="A39" s="71">
        <v>44440</v>
      </c>
      <c r="B39" s="58">
        <v>44440</v>
      </c>
      <c r="C39" s="119">
        <v>4250000</v>
      </c>
      <c r="D39" s="119">
        <v>7862000</v>
      </c>
      <c r="E39" s="59">
        <f t="shared" si="9"/>
        <v>5694800</v>
      </c>
      <c r="F39" s="66">
        <f t="shared" si="10"/>
        <v>362.47215326841069</v>
      </c>
      <c r="G39" s="88"/>
    </row>
    <row r="40" spans="1:7" ht="14.5" x14ac:dyDescent="0.35">
      <c r="A40" s="71">
        <v>44470</v>
      </c>
      <c r="B40" s="58">
        <v>44470</v>
      </c>
      <c r="C40" s="119">
        <v>4462000</v>
      </c>
      <c r="D40" s="119">
        <v>8242000</v>
      </c>
      <c r="E40" s="59">
        <f t="shared" si="9"/>
        <v>5974000</v>
      </c>
      <c r="F40" s="66">
        <f t="shared" si="10"/>
        <v>380.24314174782</v>
      </c>
    </row>
    <row r="41" spans="1:7" ht="14.5" x14ac:dyDescent="0.35">
      <c r="A41" s="71">
        <v>44501</v>
      </c>
      <c r="B41" s="58">
        <v>44501</v>
      </c>
      <c r="C41" s="119">
        <v>4624000</v>
      </c>
      <c r="D41" s="119">
        <v>8368500</v>
      </c>
      <c r="E41" s="59">
        <f t="shared" si="9"/>
        <v>6121800</v>
      </c>
      <c r="F41" s="66">
        <f t="shared" si="10"/>
        <v>389.65056329959901</v>
      </c>
    </row>
    <row r="42" spans="1:7" ht="14.5" x14ac:dyDescent="0.35">
      <c r="A42" s="71">
        <v>44531</v>
      </c>
      <c r="B42" s="58">
        <v>44531</v>
      </c>
      <c r="C42" s="119">
        <v>4898000</v>
      </c>
      <c r="D42" s="119">
        <v>8549000</v>
      </c>
      <c r="E42" s="59">
        <f t="shared" si="9"/>
        <v>6358400</v>
      </c>
      <c r="F42" s="66">
        <f t="shared" si="10"/>
        <v>404.71007574310994</v>
      </c>
    </row>
    <row r="43" spans="1:7" ht="14.5" x14ac:dyDescent="0.35">
      <c r="A43" s="71">
        <v>44562</v>
      </c>
      <c r="B43" s="58">
        <v>44562</v>
      </c>
      <c r="C43" s="119">
        <v>5460000</v>
      </c>
      <c r="D43" s="119">
        <v>8760000</v>
      </c>
      <c r="E43" s="59">
        <f t="shared" si="9"/>
        <v>6780000</v>
      </c>
      <c r="F43" s="66">
        <f t="shared" si="10"/>
        <v>431.54477754439569</v>
      </c>
    </row>
    <row r="44" spans="1:7" ht="14.5" x14ac:dyDescent="0.35">
      <c r="A44" s="71">
        <v>44593</v>
      </c>
      <c r="B44" s="58">
        <v>44593</v>
      </c>
      <c r="C44" s="119">
        <v>5601000</v>
      </c>
      <c r="D44" s="119">
        <v>9432000</v>
      </c>
      <c r="E44" s="59">
        <f t="shared" si="9"/>
        <v>7133400</v>
      </c>
      <c r="F44" s="66">
        <f t="shared" si="10"/>
        <v>454.03857170135575</v>
      </c>
    </row>
    <row r="45" spans="1:7" ht="14.5" x14ac:dyDescent="0.35">
      <c r="A45" s="71">
        <v>44621</v>
      </c>
      <c r="B45" s="58">
        <v>44621</v>
      </c>
      <c r="C45" s="119">
        <v>5706000</v>
      </c>
      <c r="D45" s="119">
        <v>10185000</v>
      </c>
      <c r="E45" s="59">
        <f t="shared" si="9"/>
        <v>7497600</v>
      </c>
      <c r="F45" s="66">
        <f t="shared" si="10"/>
        <v>477.21978231812108</v>
      </c>
    </row>
    <row r="46" spans="1:7" ht="14.5" x14ac:dyDescent="0.35">
      <c r="A46" s="71">
        <v>44652</v>
      </c>
      <c r="B46" s="58">
        <v>44652</v>
      </c>
      <c r="C46" s="119">
        <v>6088302</v>
      </c>
      <c r="D46" s="119">
        <v>10496100</v>
      </c>
      <c r="E46" s="59">
        <f t="shared" si="9"/>
        <v>7851421.1999999993</v>
      </c>
      <c r="F46" s="66">
        <f t="shared" si="10"/>
        <v>499.74038571701351</v>
      </c>
    </row>
    <row r="47" spans="1:7" ht="14.5" x14ac:dyDescent="0.35">
      <c r="A47" s="71">
        <v>44682</v>
      </c>
      <c r="B47" s="58">
        <v>44682</v>
      </c>
      <c r="C47" s="119">
        <v>6441000</v>
      </c>
      <c r="D47" s="119">
        <v>10824000</v>
      </c>
      <c r="E47" s="59">
        <f t="shared" si="9"/>
        <v>8194200</v>
      </c>
      <c r="F47" s="66">
        <f t="shared" si="10"/>
        <v>521.55814397555855</v>
      </c>
    </row>
    <row r="48" spans="1:7" ht="14.5" x14ac:dyDescent="0.35">
      <c r="A48" s="71">
        <v>44713</v>
      </c>
      <c r="B48" s="58">
        <v>44713</v>
      </c>
      <c r="C48" s="115">
        <f>[71]V!$D$50</f>
        <v>6763000</v>
      </c>
      <c r="D48" s="119">
        <v>11578400</v>
      </c>
      <c r="E48" s="59">
        <f t="shared" si="9"/>
        <v>8689160</v>
      </c>
      <c r="F48" s="66">
        <f t="shared" si="10"/>
        <v>553.06218572974353</v>
      </c>
    </row>
    <row r="49" spans="1:6" ht="14.5" x14ac:dyDescent="0.35">
      <c r="A49" s="71">
        <v>44743</v>
      </c>
      <c r="B49" s="58">
        <v>44743</v>
      </c>
      <c r="C49" s="119">
        <v>7101000</v>
      </c>
      <c r="D49" s="119">
        <v>14946000</v>
      </c>
      <c r="E49" s="59">
        <f t="shared" ref="E49:E53" si="11">(C49*0.6+D49*0.4)</f>
        <v>10239000</v>
      </c>
      <c r="F49" s="66">
        <f t="shared" ref="F49:F53" si="12">E49/$E$4*100</f>
        <v>651.70899369868243</v>
      </c>
    </row>
    <row r="50" spans="1:6" ht="14.5" x14ac:dyDescent="0.35">
      <c r="A50" s="71">
        <v>44774</v>
      </c>
      <c r="B50" s="58">
        <v>44774</v>
      </c>
      <c r="C50" s="119">
        <v>7314000</v>
      </c>
      <c r="D50" s="119">
        <v>19179000</v>
      </c>
      <c r="E50" s="59">
        <f t="shared" si="11"/>
        <v>12060000</v>
      </c>
      <c r="F50" s="66">
        <f t="shared" si="12"/>
        <v>767.61504678250901</v>
      </c>
    </row>
    <row r="51" spans="1:6" ht="14.5" x14ac:dyDescent="0.35">
      <c r="A51" s="71">
        <v>44805</v>
      </c>
      <c r="B51" s="58">
        <v>44805</v>
      </c>
      <c r="C51" s="119">
        <v>7426000</v>
      </c>
      <c r="D51" s="119">
        <v>19824000</v>
      </c>
      <c r="E51" s="59">
        <f t="shared" si="11"/>
        <v>12385200</v>
      </c>
      <c r="F51" s="66">
        <f t="shared" si="12"/>
        <v>788.31392018331098</v>
      </c>
    </row>
    <row r="52" spans="1:6" ht="14.5" x14ac:dyDescent="0.35">
      <c r="A52" s="71">
        <v>44835</v>
      </c>
      <c r="B52" s="58">
        <v>44835</v>
      </c>
      <c r="C52" s="119">
        <v>7949000</v>
      </c>
      <c r="D52" s="119">
        <v>20353400</v>
      </c>
      <c r="E52" s="59">
        <f t="shared" si="11"/>
        <v>12910760</v>
      </c>
      <c r="F52" s="66">
        <f t="shared" si="12"/>
        <v>821.76564190694421</v>
      </c>
    </row>
    <row r="53" spans="1:6" ht="14.5" x14ac:dyDescent="0.35">
      <c r="A53" s="71">
        <v>44866</v>
      </c>
      <c r="B53" s="58">
        <v>44866</v>
      </c>
      <c r="C53" s="119">
        <v>8639000</v>
      </c>
      <c r="D53" s="119">
        <f>D52</f>
        <v>20353400</v>
      </c>
      <c r="E53" s="59">
        <f t="shared" si="11"/>
        <v>13324760</v>
      </c>
      <c r="F53" s="66">
        <f t="shared" si="12"/>
        <v>848.11660619947804</v>
      </c>
    </row>
    <row r="54" spans="1:6" ht="14.5" x14ac:dyDescent="0.35">
      <c r="A54" s="71">
        <v>44896</v>
      </c>
      <c r="B54" s="58">
        <v>44896</v>
      </c>
      <c r="C54" s="115">
        <v>8985000</v>
      </c>
      <c r="D54" s="119">
        <v>22309000</v>
      </c>
      <c r="E54" s="59">
        <f t="shared" ref="E54:E55" si="13">(C54*0.6+D54*0.4)</f>
        <v>14314600</v>
      </c>
      <c r="F54" s="66">
        <f t="shared" ref="F54:F55" si="14">E54/$E$4*100</f>
        <v>911.1195977340717</v>
      </c>
    </row>
    <row r="55" spans="1:6" ht="14.5" x14ac:dyDescent="0.35">
      <c r="A55" s="71">
        <v>44927</v>
      </c>
      <c r="B55" s="58">
        <v>44927</v>
      </c>
      <c r="C55" s="115">
        <v>9226000</v>
      </c>
      <c r="D55" s="119">
        <f>D54</f>
        <v>22309000</v>
      </c>
      <c r="E55" s="59">
        <f t="shared" si="13"/>
        <v>14459200</v>
      </c>
      <c r="F55" s="66">
        <f t="shared" si="14"/>
        <v>920.32334033479731</v>
      </c>
    </row>
    <row r="56" spans="1:6" ht="14.5" x14ac:dyDescent="0.35">
      <c r="A56" s="71">
        <v>44958</v>
      </c>
      <c r="B56" s="58">
        <v>44958</v>
      </c>
      <c r="C56" s="115">
        <v>9764000</v>
      </c>
      <c r="D56" s="119">
        <v>25838800</v>
      </c>
      <c r="E56" s="59">
        <f t="shared" ref="E56:E57" si="15">(C56*0.6+D56*0.4)</f>
        <v>16193920</v>
      </c>
      <c r="F56" s="66">
        <f t="shared" ref="F56:F57" si="16">E56/$E$4*100</f>
        <v>1030.7376997008464</v>
      </c>
    </row>
    <row r="57" spans="1:6" ht="14.5" x14ac:dyDescent="0.35">
      <c r="A57" s="71">
        <v>44986</v>
      </c>
      <c r="B57" s="58">
        <v>44986</v>
      </c>
      <c r="C57" s="115">
        <v>10188000</v>
      </c>
      <c r="D57" s="119">
        <v>27130000</v>
      </c>
      <c r="E57" s="59">
        <f t="shared" si="15"/>
        <v>16964800</v>
      </c>
      <c r="F57" s="66">
        <f t="shared" si="16"/>
        <v>1079.8039590096112</v>
      </c>
    </row>
    <row r="58" spans="1:6" ht="14.5" x14ac:dyDescent="0.35">
      <c r="A58" s="71">
        <v>45017</v>
      </c>
      <c r="B58" s="58">
        <v>45017</v>
      </c>
      <c r="C58" s="115">
        <v>11178000</v>
      </c>
      <c r="D58" s="115">
        <v>28809900</v>
      </c>
      <c r="E58" s="59">
        <f t="shared" ref="E58" si="17">(C58*0.6+D58*0.4)</f>
        <v>18230760</v>
      </c>
      <c r="F58" s="66">
        <f t="shared" ref="F58" si="18">E58/$E$4*100</f>
        <v>1160.3818980332251</v>
      </c>
    </row>
    <row r="59" spans="1:6" ht="14.5" x14ac:dyDescent="0.35">
      <c r="A59" s="71">
        <v>45047</v>
      </c>
      <c r="B59" s="58">
        <v>45047</v>
      </c>
      <c r="C59" s="115">
        <v>12295800</v>
      </c>
      <c r="D59" s="115">
        <v>31690890</v>
      </c>
      <c r="E59" s="59">
        <f t="shared" ref="E59" si="19">(C59*0.6+D59*0.4)</f>
        <v>20053836</v>
      </c>
      <c r="F59" s="66">
        <f t="shared" ref="F59" si="20">E59/$E$4*100</f>
        <v>1276.4200878365477</v>
      </c>
    </row>
    <row r="60" spans="1:6" ht="14.5" x14ac:dyDescent="0.35">
      <c r="A60" s="71">
        <v>45078</v>
      </c>
      <c r="B60" s="58">
        <v>45078</v>
      </c>
      <c r="C60" s="115">
        <v>12798000</v>
      </c>
      <c r="D60" s="115">
        <v>33909800</v>
      </c>
      <c r="E60" s="59">
        <f t="shared" ref="E60" si="21">(C60*0.6+D60*0.4)</f>
        <v>21242720</v>
      </c>
      <c r="F60" s="66">
        <f t="shared" ref="F60" si="22">E60/$E$4*100</f>
        <v>1352.0921647253517</v>
      </c>
    </row>
    <row r="61" spans="1:6" ht="14.5" x14ac:dyDescent="0.35">
      <c r="A61" s="71">
        <v>45108</v>
      </c>
      <c r="B61" s="58">
        <v>45108</v>
      </c>
      <c r="C61" s="115">
        <v>13918000</v>
      </c>
      <c r="D61" s="115">
        <v>39312200</v>
      </c>
      <c r="E61" s="59">
        <f t="shared" ref="E61" si="23">(C61*0.6+D61*0.4)</f>
        <v>24075680</v>
      </c>
      <c r="F61" s="66">
        <f t="shared" ref="F61" si="24">E61/$E$4*100</f>
        <v>1532.4091400929285</v>
      </c>
    </row>
    <row r="62" spans="1:6" ht="14.5" x14ac:dyDescent="0.35">
      <c r="A62" s="71">
        <v>45139</v>
      </c>
      <c r="B62" s="58">
        <v>45139</v>
      </c>
      <c r="C62" s="115">
        <v>15588000</v>
      </c>
      <c r="D62" s="115">
        <v>44529100</v>
      </c>
      <c r="E62" s="59">
        <f t="shared" ref="E62" si="25">(C62*0.6+D62*0.4)</f>
        <v>27164440</v>
      </c>
      <c r="F62" s="66">
        <f t="shared" ref="F62" si="26">E62/$E$4*100</f>
        <v>1729.0077016103369</v>
      </c>
    </row>
    <row r="63" spans="1:6" ht="14.5" x14ac:dyDescent="0.35">
      <c r="A63" s="71">
        <v>45170</v>
      </c>
      <c r="B63" s="58">
        <v>45170</v>
      </c>
      <c r="C63" s="115">
        <v>17458000</v>
      </c>
      <c r="D63" s="115">
        <v>52877000</v>
      </c>
      <c r="E63" s="59">
        <f t="shared" ref="E63" si="27">(C63*0.6+D63*0.4)</f>
        <v>31625600</v>
      </c>
      <c r="F63" s="66">
        <f t="shared" ref="F63" si="28">E63/$E$4*100</f>
        <v>2012.9590732607728</v>
      </c>
    </row>
    <row r="64" spans="1:6" ht="14.5" x14ac:dyDescent="0.35">
      <c r="A64" s="71">
        <v>45200</v>
      </c>
      <c r="B64" s="58">
        <v>45200</v>
      </c>
      <c r="C64" s="115">
        <v>20000600</v>
      </c>
      <c r="D64" s="115">
        <v>57373000</v>
      </c>
      <c r="E64" s="59">
        <f t="shared" ref="E64" si="29">(C64*0.6+D64*0.4)</f>
        <v>34949560</v>
      </c>
      <c r="F64" s="66">
        <f t="shared" ref="F64:F69" si="30">E64/$E$4*100</f>
        <v>2224.5280376806063</v>
      </c>
    </row>
    <row r="65" spans="1:6" ht="14.5" x14ac:dyDescent="0.35">
      <c r="A65" s="71">
        <v>45231</v>
      </c>
      <c r="B65" s="58">
        <v>45231</v>
      </c>
      <c r="C65" s="115">
        <v>21854000</v>
      </c>
      <c r="D65" s="115">
        <v>62020000</v>
      </c>
      <c r="E65" s="59">
        <f t="shared" ref="E65" si="31">(C65*0.6+D65*0.4)</f>
        <v>37920400</v>
      </c>
      <c r="F65" s="66">
        <f t="shared" si="30"/>
        <v>2413.6210298516962</v>
      </c>
    </row>
    <row r="66" spans="1:6" ht="14.5" x14ac:dyDescent="0.35">
      <c r="A66" s="71">
        <v>45261</v>
      </c>
      <c r="B66" s="58">
        <v>45261</v>
      </c>
      <c r="C66" s="115">
        <v>30235000</v>
      </c>
      <c r="D66" s="115">
        <v>108963000</v>
      </c>
      <c r="E66" s="59">
        <f t="shared" ref="E66:E69" si="32">(C66*0.6+D66*0.4)</f>
        <v>61726200</v>
      </c>
      <c r="F66" s="66">
        <f t="shared" si="30"/>
        <v>3928.8523964101587</v>
      </c>
    </row>
    <row r="67" spans="1:6" ht="14.5" x14ac:dyDescent="0.35">
      <c r="A67" s="71">
        <v>45292</v>
      </c>
      <c r="B67" s="58">
        <v>45292</v>
      </c>
      <c r="C67" s="115">
        <v>36161000</v>
      </c>
      <c r="D67" s="115">
        <v>119302000</v>
      </c>
      <c r="E67" s="59">
        <f t="shared" si="32"/>
        <v>69417400</v>
      </c>
      <c r="F67" s="66">
        <f t="shared" si="30"/>
        <v>4418.3947552670106</v>
      </c>
    </row>
    <row r="68" spans="1:6" ht="14.5" x14ac:dyDescent="0.35">
      <c r="A68" s="71">
        <v>45323</v>
      </c>
      <c r="B68" s="58">
        <v>45323</v>
      </c>
      <c r="C68" s="115">
        <v>37969000</v>
      </c>
      <c r="D68" s="115">
        <f>D67</f>
        <v>119302000</v>
      </c>
      <c r="E68" s="59">
        <f t="shared" si="32"/>
        <v>70502200</v>
      </c>
      <c r="F68" s="66">
        <f t="shared" si="30"/>
        <v>4487.4419196741137</v>
      </c>
    </row>
    <row r="69" spans="1:6" ht="14.5" x14ac:dyDescent="0.35">
      <c r="A69" s="71">
        <v>45352</v>
      </c>
      <c r="B69" s="58">
        <v>45352</v>
      </c>
      <c r="C69" s="115">
        <f>C68</f>
        <v>37969000</v>
      </c>
      <c r="D69" s="115">
        <f>D68</f>
        <v>119302000</v>
      </c>
      <c r="E69" s="59">
        <f t="shared" si="32"/>
        <v>70502200</v>
      </c>
      <c r="F69" s="66">
        <f t="shared" si="30"/>
        <v>4487.4419196741137</v>
      </c>
    </row>
    <row r="70" spans="1:6" ht="14.5" x14ac:dyDescent="0.35">
      <c r="A70" s="71">
        <v>45383</v>
      </c>
      <c r="B70" s="58">
        <v>45383</v>
      </c>
      <c r="C70" s="115">
        <v>37969000</v>
      </c>
      <c r="D70" s="115">
        <f>D69</f>
        <v>119302000</v>
      </c>
      <c r="E70" s="59">
        <f t="shared" ref="E70" si="33">(C70*0.6+D70*0.4)</f>
        <v>70502200</v>
      </c>
      <c r="F70" s="66">
        <f t="shared" ref="F70" si="34">E70/$E$4*100</f>
        <v>4487.4419196741137</v>
      </c>
    </row>
    <row r="71" spans="1:6" ht="14.5" x14ac:dyDescent="0.35">
      <c r="A71" s="71">
        <v>45413</v>
      </c>
      <c r="B71" s="58">
        <v>45413</v>
      </c>
      <c r="C71" s="115">
        <v>37969001</v>
      </c>
      <c r="D71" s="115">
        <f>D70</f>
        <v>119302000</v>
      </c>
      <c r="E71" s="59">
        <f t="shared" ref="E71" si="35">(C71*0.6+D71*0.4)</f>
        <v>70502200.599999994</v>
      </c>
      <c r="F71" s="66">
        <f t="shared" ref="F71" si="36">E71/$E$4*100</f>
        <v>4487.4419578639163</v>
      </c>
    </row>
  </sheetData>
  <sheetProtection formatCells="0" formatColumns="0" formatRows="0" insertColumns="0" insertRows="0"/>
  <mergeCells count="3">
    <mergeCell ref="B1:B3"/>
    <mergeCell ref="C1:E1"/>
    <mergeCell ref="C2:E2"/>
  </mergeCells>
  <hyperlinks>
    <hyperlink ref="C2" r:id="rId1" xr:uid="{00000000-0004-0000-0200-000000000000}"/>
    <hyperlink ref="C2:E2" r:id="rId2" display="http://www.acara.org.ar/" xr:uid="{00000000-0004-0000-0200-000001000000}"/>
  </hyperlinks>
  <pageMargins left="0.7" right="0.7" top="0.75" bottom="0.75" header="0.3" footer="0.3"/>
  <pageSetup orientation="portrait" r:id="rId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21BFF7-6CB2-4C36-81CC-C7557AFFE0C2}">
  <dimension ref="A2:BB74"/>
  <sheetViews>
    <sheetView topLeftCell="AJ27" zoomScale="72" zoomScaleNormal="72" workbookViewId="0">
      <selection activeCell="AJ59" sqref="AJ59"/>
    </sheetView>
  </sheetViews>
  <sheetFormatPr baseColWidth="10" defaultColWidth="11.453125" defaultRowHeight="14.5" x14ac:dyDescent="0.35"/>
  <cols>
    <col min="1" max="1" width="33.81640625" customWidth="1"/>
    <col min="2" max="2" width="32.54296875" customWidth="1"/>
    <col min="3" max="3" width="14.26953125" customWidth="1"/>
    <col min="17" max="17" width="13" customWidth="1"/>
    <col min="21" max="21" width="13" customWidth="1"/>
    <col min="25" max="25" width="13" customWidth="1"/>
    <col min="26" max="26" width="2.26953125" customWidth="1"/>
    <col min="29" max="29" width="13" customWidth="1"/>
    <col min="30" max="30" width="1.453125" customWidth="1"/>
    <col min="33" max="33" width="13" customWidth="1"/>
    <col min="34" max="34" width="1.453125" customWidth="1"/>
    <col min="37" max="37" width="13" customWidth="1"/>
    <col min="38" max="38" width="2.1796875" customWidth="1"/>
    <col min="39" max="40" width="12.54296875" customWidth="1"/>
    <col min="41" max="41" width="14.26953125" customWidth="1"/>
    <col min="42" max="42" width="1.7265625" customWidth="1"/>
    <col min="43" max="44" width="12.54296875" customWidth="1"/>
    <col min="45" max="45" width="20.54296875" customWidth="1"/>
    <col min="46" max="46" width="1.453125" customWidth="1"/>
    <col min="47" max="48" width="12.54296875" customWidth="1"/>
    <col min="49" max="49" width="20.453125" customWidth="1"/>
    <col min="50" max="50" width="1.26953125" customWidth="1"/>
    <col min="51" max="51" width="17.26953125" customWidth="1"/>
    <col min="52" max="52" width="12.54296875" customWidth="1"/>
    <col min="53" max="53" width="19.81640625" customWidth="1"/>
  </cols>
  <sheetData>
    <row r="2" spans="1:53" x14ac:dyDescent="0.35">
      <c r="B2" s="51"/>
      <c r="C2" s="82"/>
      <c r="H2" s="51" t="s">
        <v>98</v>
      </c>
      <c r="I2" s="82">
        <v>0</v>
      </c>
      <c r="L2" s="51" t="s">
        <v>98</v>
      </c>
      <c r="M2" s="82">
        <v>0</v>
      </c>
      <c r="P2" s="51" t="s">
        <v>98</v>
      </c>
      <c r="Q2" s="82">
        <v>0.25</v>
      </c>
      <c r="T2" s="51" t="s">
        <v>98</v>
      </c>
      <c r="U2" s="82">
        <v>0.25</v>
      </c>
      <c r="X2" s="51" t="s">
        <v>98</v>
      </c>
      <c r="Y2" s="82">
        <v>0.25</v>
      </c>
      <c r="AB2" s="51" t="s">
        <v>98</v>
      </c>
      <c r="AC2" s="82">
        <f>Y3+Y2</f>
        <v>0.52500000000000002</v>
      </c>
      <c r="AF2" s="51" t="s">
        <v>98</v>
      </c>
      <c r="AG2" s="82">
        <f>AC2</f>
        <v>0.52500000000000002</v>
      </c>
      <c r="AJ2" s="51" t="s">
        <v>98</v>
      </c>
      <c r="AK2" s="82">
        <f>AG2</f>
        <v>0.52500000000000002</v>
      </c>
      <c r="AN2" s="51" t="s">
        <v>160</v>
      </c>
      <c r="AO2" s="82">
        <f>+AK3+AK2</f>
        <v>1.081</v>
      </c>
      <c r="AR2" s="51" t="s">
        <v>160</v>
      </c>
      <c r="AS2" s="82">
        <f>+AO2</f>
        <v>1.081</v>
      </c>
      <c r="AV2" s="51" t="s">
        <v>160</v>
      </c>
      <c r="AW2" s="82">
        <f>+AS2</f>
        <v>1.081</v>
      </c>
      <c r="AZ2" s="51" t="s">
        <v>160</v>
      </c>
      <c r="BA2" s="82">
        <f>+AW2+AW3+69.1%</f>
        <v>2.875</v>
      </c>
    </row>
    <row r="3" spans="1:53" x14ac:dyDescent="0.35">
      <c r="B3" s="51"/>
      <c r="C3" s="34"/>
      <c r="H3" s="51" t="s">
        <v>99</v>
      </c>
      <c r="I3" s="34">
        <v>0.11</v>
      </c>
      <c r="L3" s="51" t="s">
        <v>99</v>
      </c>
      <c r="M3" s="34">
        <v>0.25</v>
      </c>
      <c r="P3" s="51" t="s">
        <v>99</v>
      </c>
      <c r="Q3" s="34">
        <v>0.1</v>
      </c>
      <c r="T3" s="51" t="s">
        <v>99</v>
      </c>
      <c r="U3" s="34">
        <v>0.2</v>
      </c>
      <c r="X3" s="51" t="s">
        <v>99</v>
      </c>
      <c r="Y3" s="34">
        <f>U3+7.5%</f>
        <v>0.27500000000000002</v>
      </c>
      <c r="AB3" s="51" t="s">
        <v>99</v>
      </c>
      <c r="AC3" s="34">
        <v>0.15</v>
      </c>
      <c r="AF3" s="51" t="s">
        <v>99</v>
      </c>
      <c r="AG3" s="34">
        <f>10%+15%+13.1%</f>
        <v>0.38100000000000001</v>
      </c>
      <c r="AJ3" s="51" t="s">
        <v>99</v>
      </c>
      <c r="AK3" s="34">
        <f>17.5%+10%+15%+13.1%</f>
        <v>0.55600000000000005</v>
      </c>
      <c r="AN3" s="51" t="s">
        <v>161</v>
      </c>
      <c r="AO3" s="34">
        <v>0.47599999999999998</v>
      </c>
      <c r="AR3" s="51" t="s">
        <v>161</v>
      </c>
      <c r="AS3" s="34">
        <f>17.5%+47.6%+(-17.5%+52.7%)</f>
        <v>1.0030000000000001</v>
      </c>
      <c r="AV3" s="51" t="s">
        <v>161</v>
      </c>
      <c r="AW3" s="34">
        <f>17.5%+10%+47.6%+(-17.5%+52.7%)</f>
        <v>1.1030000000000002</v>
      </c>
      <c r="AZ3" s="51" t="s">
        <v>161</v>
      </c>
      <c r="BA3" s="34"/>
    </row>
    <row r="5" spans="1:53" x14ac:dyDescent="0.35">
      <c r="E5" s="139">
        <v>45017</v>
      </c>
      <c r="I5" s="139">
        <v>45047</v>
      </c>
      <c r="M5" s="139">
        <v>45078</v>
      </c>
      <c r="Q5" s="139">
        <v>45108</v>
      </c>
      <c r="U5" s="139">
        <v>45139</v>
      </c>
      <c r="Y5" s="139">
        <v>45170</v>
      </c>
      <c r="AC5" s="139">
        <v>45200</v>
      </c>
      <c r="AG5" s="139">
        <v>45231</v>
      </c>
      <c r="AK5" s="139">
        <v>45261</v>
      </c>
      <c r="AO5" s="139">
        <v>45292</v>
      </c>
      <c r="AS5" s="139">
        <v>45323</v>
      </c>
      <c r="AW5" s="139">
        <v>45352</v>
      </c>
      <c r="BA5" s="139">
        <v>45383</v>
      </c>
    </row>
    <row r="7" spans="1:53" ht="29" x14ac:dyDescent="0.35">
      <c r="A7" s="140" t="s">
        <v>100</v>
      </c>
      <c r="B7" s="140" t="s">
        <v>101</v>
      </c>
      <c r="C7" s="141" t="s">
        <v>102</v>
      </c>
      <c r="D7" s="140" t="s">
        <v>101</v>
      </c>
      <c r="E7" s="140" t="s">
        <v>100</v>
      </c>
      <c r="G7" s="141" t="s">
        <v>102</v>
      </c>
      <c r="H7" s="140" t="s">
        <v>101</v>
      </c>
      <c r="I7" s="140" t="s">
        <v>100</v>
      </c>
      <c r="K7" s="141" t="s">
        <v>102</v>
      </c>
      <c r="L7" s="140" t="s">
        <v>101</v>
      </c>
      <c r="M7" s="140" t="s">
        <v>100</v>
      </c>
      <c r="O7" s="141" t="s">
        <v>102</v>
      </c>
      <c r="P7" s="140" t="s">
        <v>101</v>
      </c>
      <c r="Q7" s="140" t="s">
        <v>100</v>
      </c>
      <c r="S7" s="141" t="s">
        <v>102</v>
      </c>
      <c r="T7" s="140" t="s">
        <v>101</v>
      </c>
      <c r="U7" s="140" t="s">
        <v>100</v>
      </c>
      <c r="W7" s="141" t="s">
        <v>102</v>
      </c>
      <c r="X7" s="140" t="s">
        <v>101</v>
      </c>
      <c r="Y7" s="140" t="s">
        <v>100</v>
      </c>
      <c r="AA7" s="141" t="s">
        <v>102</v>
      </c>
      <c r="AB7" s="140" t="s">
        <v>101</v>
      </c>
      <c r="AC7" s="140" t="s">
        <v>100</v>
      </c>
      <c r="AE7" s="141" t="s">
        <v>102</v>
      </c>
      <c r="AF7" s="140" t="s">
        <v>101</v>
      </c>
      <c r="AG7" s="140" t="s">
        <v>100</v>
      </c>
      <c r="AI7" s="141" t="s">
        <v>102</v>
      </c>
      <c r="AJ7" s="140" t="s">
        <v>101</v>
      </c>
      <c r="AK7" s="140" t="s">
        <v>100</v>
      </c>
      <c r="AM7" s="141" t="s">
        <v>102</v>
      </c>
      <c r="AN7" s="140" t="s">
        <v>101</v>
      </c>
      <c r="AO7" s="140" t="s">
        <v>100</v>
      </c>
      <c r="AQ7" s="141" t="s">
        <v>102</v>
      </c>
      <c r="AR7" s="140" t="s">
        <v>101</v>
      </c>
      <c r="AS7" s="140" t="s">
        <v>100</v>
      </c>
      <c r="AU7" s="141" t="s">
        <v>102</v>
      </c>
      <c r="AV7" s="140" t="s">
        <v>101</v>
      </c>
      <c r="AW7" s="140" t="s">
        <v>100</v>
      </c>
      <c r="AY7" s="141" t="s">
        <v>102</v>
      </c>
      <c r="AZ7" s="140" t="s">
        <v>101</v>
      </c>
      <c r="BA7" s="140" t="s">
        <v>100</v>
      </c>
    </row>
    <row r="8" spans="1:53" x14ac:dyDescent="0.35">
      <c r="A8" s="228" t="s">
        <v>103</v>
      </c>
      <c r="B8" s="142" t="s">
        <v>104</v>
      </c>
      <c r="C8" s="143" t="s">
        <v>105</v>
      </c>
      <c r="D8" s="143"/>
      <c r="E8" s="144">
        <v>115711.04399999999</v>
      </c>
      <c r="G8" s="143" t="s">
        <v>105</v>
      </c>
      <c r="H8" s="143"/>
      <c r="I8" s="144">
        <f>$E$8*(1+I$2)</f>
        <v>115711.04399999999</v>
      </c>
      <c r="K8" s="143" t="s">
        <v>105</v>
      </c>
      <c r="L8" s="143"/>
      <c r="M8" s="144">
        <f>$E$8*(1+M$2)</f>
        <v>115711.04399999999</v>
      </c>
      <c r="O8" s="143" t="s">
        <v>105</v>
      </c>
      <c r="P8" s="143"/>
      <c r="Q8" s="144">
        <f>$E$8*(1+Q$2)</f>
        <v>144638.80499999999</v>
      </c>
      <c r="S8" s="143" t="s">
        <v>105</v>
      </c>
      <c r="T8" s="143"/>
      <c r="U8" s="144">
        <f>$E$8*(1+U$2)</f>
        <v>144638.80499999999</v>
      </c>
      <c r="W8" s="143" t="s">
        <v>105</v>
      </c>
      <c r="X8" s="143"/>
      <c r="Y8" s="144">
        <f>$E$8*(1+Y$2)</f>
        <v>144638.80499999999</v>
      </c>
      <c r="AA8" s="143" t="s">
        <v>105</v>
      </c>
      <c r="AB8" s="143"/>
      <c r="AC8" s="144">
        <f>$E$8*(1+AC$2)</f>
        <v>176459.34209999998</v>
      </c>
      <c r="AE8" s="143" t="s">
        <v>105</v>
      </c>
      <c r="AF8" s="143"/>
      <c r="AG8" s="144">
        <f>$E$8*(1+AG$2)</f>
        <v>176459.34209999998</v>
      </c>
      <c r="AI8" s="143" t="s">
        <v>105</v>
      </c>
      <c r="AJ8" s="143"/>
      <c r="AK8" s="144">
        <f>$E$8*(1+AK$2)</f>
        <v>176459.34209999998</v>
      </c>
      <c r="AM8" s="143" t="s">
        <v>105</v>
      </c>
      <c r="AN8" s="143"/>
      <c r="AO8" s="144">
        <f>$E$8*(1+AO$2)</f>
        <v>240794.68256399999</v>
      </c>
      <c r="AQ8" s="143" t="s">
        <v>105</v>
      </c>
      <c r="AR8" s="143"/>
      <c r="AS8" s="144">
        <f>$E$8*(1+AS$2)</f>
        <v>240794.68256399999</v>
      </c>
      <c r="AU8" s="143" t="s">
        <v>105</v>
      </c>
      <c r="AV8" s="143"/>
      <c r="AW8" s="144">
        <f>$E$8*(1+AW$2)</f>
        <v>240794.68256399999</v>
      </c>
      <c r="AY8" s="143" t="s">
        <v>105</v>
      </c>
      <c r="AZ8" s="143"/>
      <c r="BA8" s="144">
        <f>$E$8*(1+BA$2)</f>
        <v>448380.29550000001</v>
      </c>
    </row>
    <row r="9" spans="1:53" x14ac:dyDescent="0.35">
      <c r="A9" s="229"/>
      <c r="B9" s="145" t="s">
        <v>106</v>
      </c>
      <c r="C9" s="146" t="s">
        <v>107</v>
      </c>
      <c r="D9" s="147">
        <v>0.22</v>
      </c>
      <c r="E9" s="148">
        <v>45821.573424000002</v>
      </c>
      <c r="G9" s="146" t="s">
        <v>107</v>
      </c>
      <c r="H9" s="147">
        <v>0.22</v>
      </c>
      <c r="I9" s="148">
        <f>(I8+I10)*H9</f>
        <v>45821.573424000002</v>
      </c>
      <c r="K9" s="146" t="s">
        <v>107</v>
      </c>
      <c r="L9" s="147">
        <v>0.22</v>
      </c>
      <c r="M9" s="148">
        <f>(M8+M10)*L9</f>
        <v>45821.573424000002</v>
      </c>
      <c r="O9" s="146" t="s">
        <v>107</v>
      </c>
      <c r="P9" s="147">
        <v>0.22</v>
      </c>
      <c r="Q9" s="148">
        <f>(Q8+Q10)*P9</f>
        <v>57276.966779999995</v>
      </c>
      <c r="S9" s="146" t="s">
        <v>107</v>
      </c>
      <c r="T9" s="147">
        <v>0.22</v>
      </c>
      <c r="U9" s="148">
        <f>(U8+U10)*T9</f>
        <v>57276.966779999995</v>
      </c>
      <c r="W9" s="146" t="s">
        <v>107</v>
      </c>
      <c r="X9" s="147">
        <v>0.22</v>
      </c>
      <c r="Y9" s="148">
        <f>(Y8+Y10)*X9</f>
        <v>57276.966779999995</v>
      </c>
      <c r="AA9" s="146" t="s">
        <v>107</v>
      </c>
      <c r="AB9" s="147">
        <v>0.22</v>
      </c>
      <c r="AC9" s="148">
        <f>(AC8+AC10)*AB9</f>
        <v>69877.899471599987</v>
      </c>
      <c r="AE9" s="146" t="s">
        <v>107</v>
      </c>
      <c r="AF9" s="147">
        <v>0.22</v>
      </c>
      <c r="AG9" s="148">
        <f>(AG8+AG10)*AF9</f>
        <v>69877.899471599987</v>
      </c>
      <c r="AI9" s="146" t="s">
        <v>107</v>
      </c>
      <c r="AJ9" s="147">
        <v>0.22</v>
      </c>
      <c r="AK9" s="148">
        <f>(AK8+AK10)*AJ9</f>
        <v>69877.899471599987</v>
      </c>
      <c r="AM9" s="146" t="s">
        <v>107</v>
      </c>
      <c r="AN9" s="147">
        <v>0.22</v>
      </c>
      <c r="AO9" s="148">
        <f>(AO8+AO10)*AN9</f>
        <v>95354.694295344001</v>
      </c>
      <c r="AQ9" s="146" t="s">
        <v>107</v>
      </c>
      <c r="AR9" s="147">
        <v>0.22</v>
      </c>
      <c r="AS9" s="148">
        <f>(AS8+AS10)*AR9</f>
        <v>95354.694295344001</v>
      </c>
      <c r="AU9" s="146" t="s">
        <v>107</v>
      </c>
      <c r="AV9" s="147">
        <v>0.22</v>
      </c>
      <c r="AW9" s="148">
        <f>(AW8+AW10)*AV9</f>
        <v>95354.694295344001</v>
      </c>
      <c r="AY9" s="146" t="s">
        <v>107</v>
      </c>
      <c r="AZ9" s="147">
        <v>0.22</v>
      </c>
      <c r="BA9" s="148">
        <f>(BA8+BA10)*AZ9</f>
        <v>177558.597018</v>
      </c>
    </row>
    <row r="10" spans="1:53" x14ac:dyDescent="0.35">
      <c r="A10" s="229"/>
      <c r="B10" s="145" t="s">
        <v>108</v>
      </c>
      <c r="C10" s="148">
        <v>115711.04399999999</v>
      </c>
      <c r="D10" s="149">
        <v>0.8</v>
      </c>
      <c r="E10" s="148">
        <v>92568.835200000001</v>
      </c>
      <c r="G10" s="148">
        <f>(I8)</f>
        <v>115711.04399999999</v>
      </c>
      <c r="H10" s="149">
        <v>0.8</v>
      </c>
      <c r="I10" s="148">
        <f>G10*H10</f>
        <v>92568.835200000001</v>
      </c>
      <c r="K10" s="148">
        <f>(M8)</f>
        <v>115711.04399999999</v>
      </c>
      <c r="L10" s="149">
        <v>0.8</v>
      </c>
      <c r="M10" s="148">
        <f>K10*L10</f>
        <v>92568.835200000001</v>
      </c>
      <c r="O10" s="148">
        <f>(Q8)</f>
        <v>144638.80499999999</v>
      </c>
      <c r="P10" s="149">
        <v>0.8</v>
      </c>
      <c r="Q10" s="148">
        <f>O10*P10</f>
        <v>115711.04399999999</v>
      </c>
      <c r="S10" s="148">
        <f>(U8)</f>
        <v>144638.80499999999</v>
      </c>
      <c r="T10" s="149">
        <v>0.8</v>
      </c>
      <c r="U10" s="148">
        <f>S10*T10</f>
        <v>115711.04399999999</v>
      </c>
      <c r="W10" s="148">
        <f>(Y8)</f>
        <v>144638.80499999999</v>
      </c>
      <c r="X10" s="149">
        <v>0.8</v>
      </c>
      <c r="Y10" s="148">
        <f>W10*X10</f>
        <v>115711.04399999999</v>
      </c>
      <c r="AA10" s="148">
        <f>(AC8)</f>
        <v>176459.34209999998</v>
      </c>
      <c r="AB10" s="149">
        <v>0.8</v>
      </c>
      <c r="AC10" s="148">
        <f>AA10*AB10</f>
        <v>141167.47368</v>
      </c>
      <c r="AE10" s="148">
        <f>(AG8)</f>
        <v>176459.34209999998</v>
      </c>
      <c r="AF10" s="149">
        <v>0.8</v>
      </c>
      <c r="AG10" s="148">
        <f>AE10*AF10</f>
        <v>141167.47368</v>
      </c>
      <c r="AI10" s="148">
        <f>(AK8)</f>
        <v>176459.34209999998</v>
      </c>
      <c r="AJ10" s="149">
        <v>0.8</v>
      </c>
      <c r="AK10" s="148">
        <f>AI10*AJ10</f>
        <v>141167.47368</v>
      </c>
      <c r="AM10" s="148">
        <f>(AO8)</f>
        <v>240794.68256399999</v>
      </c>
      <c r="AN10" s="149">
        <v>0.8</v>
      </c>
      <c r="AO10" s="148">
        <f>AM10*AN10</f>
        <v>192635.7460512</v>
      </c>
      <c r="AQ10" s="148">
        <f>(AS8)</f>
        <v>240794.68256399999</v>
      </c>
      <c r="AR10" s="149">
        <v>0.8</v>
      </c>
      <c r="AS10" s="148">
        <f>AQ10*AR10</f>
        <v>192635.7460512</v>
      </c>
      <c r="AU10" s="148">
        <f>(AW8)</f>
        <v>240794.68256399999</v>
      </c>
      <c r="AV10" s="149">
        <v>0.8</v>
      </c>
      <c r="AW10" s="148">
        <f>AU10*AV10</f>
        <v>192635.7460512</v>
      </c>
      <c r="AY10" s="148">
        <f>(BA8)</f>
        <v>448380.29550000001</v>
      </c>
      <c r="AZ10" s="149">
        <v>0.8</v>
      </c>
      <c r="BA10" s="148">
        <f>AY10*AZ10</f>
        <v>358704.23640000005</v>
      </c>
    </row>
    <row r="11" spans="1:53" x14ac:dyDescent="0.35">
      <c r="A11" s="229"/>
      <c r="B11" s="145" t="s">
        <v>109</v>
      </c>
      <c r="C11" s="148">
        <v>257.3693475733333</v>
      </c>
      <c r="D11" s="146">
        <v>0</v>
      </c>
      <c r="E11" s="148">
        <v>0</v>
      </c>
      <c r="G11" s="148">
        <f>I27/180*(68/60-1)</f>
        <v>257.3693475733333</v>
      </c>
      <c r="H11" s="146">
        <v>0</v>
      </c>
      <c r="I11" s="148">
        <f t="shared" ref="I11:I22" si="0">G11*H11</f>
        <v>0</v>
      </c>
      <c r="K11" s="148">
        <f>M27/180*(68/60-1)</f>
        <v>257.3693475733333</v>
      </c>
      <c r="L11" s="146">
        <v>0</v>
      </c>
      <c r="M11" s="148">
        <f t="shared" ref="M11:M22" si="1">K11*L11</f>
        <v>0</v>
      </c>
      <c r="O11" s="148">
        <f>Q27/180*(68/60-1)</f>
        <v>321.71168446666661</v>
      </c>
      <c r="P11" s="146">
        <v>0</v>
      </c>
      <c r="Q11" s="148">
        <f t="shared" ref="Q11:Q22" si="2">O11*P11</f>
        <v>0</v>
      </c>
      <c r="S11" s="148">
        <f>U27/180*(68/60-1)</f>
        <v>321.71168446666661</v>
      </c>
      <c r="T11" s="146">
        <v>0</v>
      </c>
      <c r="U11" s="148">
        <f t="shared" ref="U11:U22" si="3">S11*T11</f>
        <v>0</v>
      </c>
      <c r="W11" s="148">
        <f>Y27/180*(68/60-1)</f>
        <v>321.71168446666661</v>
      </c>
      <c r="X11" s="146">
        <v>0</v>
      </c>
      <c r="Y11" s="148">
        <f t="shared" ref="Y11:Y22" si="4">W11*X11</f>
        <v>0</v>
      </c>
      <c r="AA11" s="148">
        <f>AC27/180*(68/60-1)</f>
        <v>392.48825504933319</v>
      </c>
      <c r="AB11" s="146">
        <v>0</v>
      </c>
      <c r="AC11" s="148">
        <f t="shared" ref="AC11:AC22" si="5">AA11*AB11</f>
        <v>0</v>
      </c>
      <c r="AE11" s="148">
        <f>AG27/180*(68/60-1)</f>
        <v>392.48825504933319</v>
      </c>
      <c r="AF11" s="146">
        <v>0</v>
      </c>
      <c r="AG11" s="148">
        <f t="shared" ref="AG11:AG22" si="6">AE11*AF11</f>
        <v>0</v>
      </c>
      <c r="AI11" s="148">
        <f>AK27/180*(68/60-1)</f>
        <v>392.48825504933319</v>
      </c>
      <c r="AJ11" s="146">
        <v>0</v>
      </c>
      <c r="AK11" s="148">
        <f t="shared" ref="AK11:AK22" si="7">AI11*AJ11</f>
        <v>0</v>
      </c>
      <c r="AM11" s="148">
        <f>AO27/180*(68/60-1)</f>
        <v>535.5856123001065</v>
      </c>
      <c r="AN11" s="146">
        <v>0</v>
      </c>
      <c r="AO11" s="148">
        <f t="shared" ref="AO11:AO22" si="8">AM11*AN11</f>
        <v>0</v>
      </c>
      <c r="AQ11" s="148">
        <f>AS27/180*(68/60-1)</f>
        <v>535.5856123001065</v>
      </c>
      <c r="AR11" s="146">
        <v>0</v>
      </c>
      <c r="AS11" s="148">
        <f t="shared" ref="AS11:AS22" si="9">AQ11*AR11</f>
        <v>0</v>
      </c>
      <c r="AU11" s="148">
        <f>AW27/180*(68/60-1)</f>
        <v>535.5856123001065</v>
      </c>
      <c r="AV11" s="146">
        <v>0</v>
      </c>
      <c r="AW11" s="148">
        <f t="shared" ref="AW11:AW22" si="10">AU11*AV11</f>
        <v>0</v>
      </c>
      <c r="AY11" s="148">
        <f>BA27/180*(68/60-1)</f>
        <v>997.30622184666652</v>
      </c>
      <c r="AZ11" s="146">
        <v>0</v>
      </c>
      <c r="BA11" s="148">
        <f t="shared" ref="BA11:BA22" si="11">AY11*AZ11</f>
        <v>0</v>
      </c>
    </row>
    <row r="12" spans="1:53" x14ac:dyDescent="0.35">
      <c r="A12" s="229"/>
      <c r="B12" s="145" t="s">
        <v>110</v>
      </c>
      <c r="C12" s="148">
        <v>948.17160000000001</v>
      </c>
      <c r="D12" s="150">
        <f>D29*3</f>
        <v>63</v>
      </c>
      <c r="E12" s="148">
        <v>59734.810799999999</v>
      </c>
      <c r="G12" s="148">
        <f>$C$12*(1+I$2)</f>
        <v>948.17160000000001</v>
      </c>
      <c r="H12" s="150">
        <f>H29*3</f>
        <v>63</v>
      </c>
      <c r="I12" s="148">
        <f t="shared" si="0"/>
        <v>59734.810799999999</v>
      </c>
      <c r="K12" s="148">
        <f>$C$12*(1+M$2)</f>
        <v>948.17160000000001</v>
      </c>
      <c r="L12" s="150">
        <f>L29*3</f>
        <v>63</v>
      </c>
      <c r="M12" s="148">
        <f t="shared" si="1"/>
        <v>59734.810799999999</v>
      </c>
      <c r="O12" s="148">
        <f>$C$12*(1+Q$2)</f>
        <v>1185.2145</v>
      </c>
      <c r="P12" s="150">
        <f>P29*3</f>
        <v>63</v>
      </c>
      <c r="Q12" s="148">
        <f t="shared" si="2"/>
        <v>74668.513500000001</v>
      </c>
      <c r="S12" s="148">
        <f>$C$12*(1+U$2)</f>
        <v>1185.2145</v>
      </c>
      <c r="T12" s="150">
        <f>T29*3</f>
        <v>63</v>
      </c>
      <c r="U12" s="148">
        <f t="shared" si="3"/>
        <v>74668.513500000001</v>
      </c>
      <c r="W12" s="148">
        <f>$C$12*(1+Y$2)</f>
        <v>1185.2145</v>
      </c>
      <c r="X12" s="150">
        <f>X29*3</f>
        <v>63</v>
      </c>
      <c r="Y12" s="148">
        <f t="shared" si="4"/>
        <v>74668.513500000001</v>
      </c>
      <c r="AA12" s="148">
        <f>$C$12*(1+AC$2)</f>
        <v>1445.9616899999999</v>
      </c>
      <c r="AB12" s="150">
        <f>AB29*3</f>
        <v>63</v>
      </c>
      <c r="AC12" s="148">
        <f t="shared" si="5"/>
        <v>91095.586469999995</v>
      </c>
      <c r="AE12" s="148">
        <f>$C$12*(1+AG$2)</f>
        <v>1445.9616899999999</v>
      </c>
      <c r="AF12" s="150">
        <f>AF29*3</f>
        <v>63</v>
      </c>
      <c r="AG12" s="148">
        <f t="shared" si="6"/>
        <v>91095.586469999995</v>
      </c>
      <c r="AI12" s="148">
        <f>$C$12*(1+AK$2)</f>
        <v>1445.9616899999999</v>
      </c>
      <c r="AJ12" s="150">
        <f>AJ29*3</f>
        <v>63</v>
      </c>
      <c r="AK12" s="148">
        <f t="shared" si="7"/>
        <v>91095.586469999995</v>
      </c>
      <c r="AM12" s="148">
        <f>$C$12*(1+AO$2)</f>
        <v>1973.1450996000001</v>
      </c>
      <c r="AN12" s="150">
        <f>AN29*3</f>
        <v>63</v>
      </c>
      <c r="AO12" s="148">
        <f t="shared" si="8"/>
        <v>124308.1412748</v>
      </c>
      <c r="AQ12" s="148">
        <f>$C$12*(1+AS$2)</f>
        <v>1973.1450996000001</v>
      </c>
      <c r="AR12" s="150">
        <f>AR29*3</f>
        <v>63</v>
      </c>
      <c r="AS12" s="148">
        <f t="shared" si="9"/>
        <v>124308.1412748</v>
      </c>
      <c r="AU12" s="148">
        <f>$C$12*(1+AW$2)</f>
        <v>1973.1450996000001</v>
      </c>
      <c r="AV12" s="150">
        <f>AV29*3</f>
        <v>63</v>
      </c>
      <c r="AW12" s="148">
        <f t="shared" si="10"/>
        <v>124308.1412748</v>
      </c>
      <c r="AY12" s="148">
        <f>$C$12*(1+BA$2)</f>
        <v>3674.1649499999999</v>
      </c>
      <c r="AZ12" s="150">
        <f>AZ29*3</f>
        <v>63</v>
      </c>
      <c r="BA12" s="148">
        <f t="shared" si="11"/>
        <v>231472.39184999999</v>
      </c>
    </row>
    <row r="13" spans="1:53" x14ac:dyDescent="0.35">
      <c r="A13" s="229"/>
      <c r="B13" s="145" t="s">
        <v>111</v>
      </c>
      <c r="C13" s="148">
        <v>1280.0316600000001</v>
      </c>
      <c r="D13" s="150">
        <v>0</v>
      </c>
      <c r="E13" s="148">
        <v>0</v>
      </c>
      <c r="G13" s="148">
        <f>G12*1.35</f>
        <v>1280.0316600000001</v>
      </c>
      <c r="H13" s="150">
        <v>0</v>
      </c>
      <c r="I13" s="148">
        <f t="shared" si="0"/>
        <v>0</v>
      </c>
      <c r="K13" s="148">
        <f>K12*1.35</f>
        <v>1280.0316600000001</v>
      </c>
      <c r="L13" s="150">
        <v>0</v>
      </c>
      <c r="M13" s="148">
        <f t="shared" si="1"/>
        <v>0</v>
      </c>
      <c r="O13" s="148">
        <f>O12*1.35</f>
        <v>1600.0395750000002</v>
      </c>
      <c r="P13" s="150">
        <v>0</v>
      </c>
      <c r="Q13" s="148">
        <f t="shared" si="2"/>
        <v>0</v>
      </c>
      <c r="S13" s="148">
        <f>S12*1.35</f>
        <v>1600.0395750000002</v>
      </c>
      <c r="T13" s="150">
        <v>0</v>
      </c>
      <c r="U13" s="148">
        <f t="shared" si="3"/>
        <v>0</v>
      </c>
      <c r="W13" s="148">
        <f>W12*1.35</f>
        <v>1600.0395750000002</v>
      </c>
      <c r="X13" s="150">
        <v>0</v>
      </c>
      <c r="Y13" s="148">
        <f t="shared" si="4"/>
        <v>0</v>
      </c>
      <c r="AA13" s="148">
        <f>AA12*1.35</f>
        <v>1952.0482815</v>
      </c>
      <c r="AB13" s="150">
        <v>0</v>
      </c>
      <c r="AC13" s="148">
        <f t="shared" si="5"/>
        <v>0</v>
      </c>
      <c r="AE13" s="148">
        <f>AE12*1.35</f>
        <v>1952.0482815</v>
      </c>
      <c r="AF13" s="150">
        <v>0</v>
      </c>
      <c r="AG13" s="148">
        <f t="shared" si="6"/>
        <v>0</v>
      </c>
      <c r="AI13" s="148">
        <f>AI12*1.35</f>
        <v>1952.0482815</v>
      </c>
      <c r="AJ13" s="150">
        <v>0</v>
      </c>
      <c r="AK13" s="148">
        <f t="shared" si="7"/>
        <v>0</v>
      </c>
      <c r="AM13" s="148">
        <f>AM12*1.35</f>
        <v>2663.7458844600005</v>
      </c>
      <c r="AN13" s="150">
        <v>0</v>
      </c>
      <c r="AO13" s="148">
        <f t="shared" si="8"/>
        <v>0</v>
      </c>
      <c r="AQ13" s="148">
        <f>AQ12*1.35</f>
        <v>2663.7458844600005</v>
      </c>
      <c r="AR13" s="150">
        <v>0</v>
      </c>
      <c r="AS13" s="148">
        <f t="shared" si="9"/>
        <v>0</v>
      </c>
      <c r="AU13" s="148">
        <f>AU12*1.35</f>
        <v>2663.7458844600005</v>
      </c>
      <c r="AV13" s="150">
        <v>0</v>
      </c>
      <c r="AW13" s="148">
        <f t="shared" si="10"/>
        <v>0</v>
      </c>
      <c r="AY13" s="148">
        <f>AY12*1.35</f>
        <v>4960.1226825000003</v>
      </c>
      <c r="AZ13" s="150">
        <v>0</v>
      </c>
      <c r="BA13" s="148">
        <f t="shared" si="11"/>
        <v>0</v>
      </c>
    </row>
    <row r="14" spans="1:53" x14ac:dyDescent="0.35">
      <c r="A14" s="229"/>
      <c r="B14" s="145" t="s">
        <v>112</v>
      </c>
      <c r="C14" s="148">
        <v>948.17160000000001</v>
      </c>
      <c r="D14" s="151">
        <v>10</v>
      </c>
      <c r="E14" s="148">
        <v>9481.7160000000003</v>
      </c>
      <c r="G14" s="148">
        <f>$C$14*(1+I$2)</f>
        <v>948.17160000000001</v>
      </c>
      <c r="H14" s="151">
        <v>10</v>
      </c>
      <c r="I14" s="148">
        <f t="shared" si="0"/>
        <v>9481.7160000000003</v>
      </c>
      <c r="K14" s="148">
        <f>$C$14*(1+M$2)</f>
        <v>948.17160000000001</v>
      </c>
      <c r="L14" s="151">
        <v>10</v>
      </c>
      <c r="M14" s="148">
        <f t="shared" si="1"/>
        <v>9481.7160000000003</v>
      </c>
      <c r="O14" s="148">
        <f>$C$14*(1+Q$2)</f>
        <v>1185.2145</v>
      </c>
      <c r="P14" s="151">
        <v>10</v>
      </c>
      <c r="Q14" s="148">
        <f t="shared" si="2"/>
        <v>11852.145</v>
      </c>
      <c r="S14" s="148">
        <f>$C$14*(1+U$2)</f>
        <v>1185.2145</v>
      </c>
      <c r="T14" s="151">
        <v>10</v>
      </c>
      <c r="U14" s="148">
        <f t="shared" si="3"/>
        <v>11852.145</v>
      </c>
      <c r="W14" s="148">
        <f>$C$14*(1+Y$2)</f>
        <v>1185.2145</v>
      </c>
      <c r="X14" s="151">
        <v>10</v>
      </c>
      <c r="Y14" s="148">
        <f t="shared" si="4"/>
        <v>11852.145</v>
      </c>
      <c r="AA14" s="148">
        <f>$C$14*(1+AC$2)</f>
        <v>1445.9616899999999</v>
      </c>
      <c r="AB14" s="151">
        <v>10</v>
      </c>
      <c r="AC14" s="148">
        <f t="shared" si="5"/>
        <v>14459.616899999999</v>
      </c>
      <c r="AE14" s="148">
        <f>$C$14*(1+AG$2)</f>
        <v>1445.9616899999999</v>
      </c>
      <c r="AF14" s="151">
        <v>10</v>
      </c>
      <c r="AG14" s="148">
        <f t="shared" si="6"/>
        <v>14459.616899999999</v>
      </c>
      <c r="AI14" s="148">
        <f>$C$14*(1+AK$2)</f>
        <v>1445.9616899999999</v>
      </c>
      <c r="AJ14" s="151">
        <v>10</v>
      </c>
      <c r="AK14" s="148">
        <f t="shared" si="7"/>
        <v>14459.616899999999</v>
      </c>
      <c r="AM14" s="148">
        <f>$C$14*(1+AO$2)</f>
        <v>1973.1450996000001</v>
      </c>
      <c r="AN14" s="151">
        <v>10</v>
      </c>
      <c r="AO14" s="148">
        <f t="shared" si="8"/>
        <v>19731.450996</v>
      </c>
      <c r="AQ14" s="148">
        <f>$C$14*(1+AS$2)</f>
        <v>1973.1450996000001</v>
      </c>
      <c r="AR14" s="151">
        <v>10</v>
      </c>
      <c r="AS14" s="148">
        <f t="shared" si="9"/>
        <v>19731.450996</v>
      </c>
      <c r="AU14" s="148">
        <f>$C$14*(1+AW$2)</f>
        <v>1973.1450996000001</v>
      </c>
      <c r="AV14" s="151">
        <v>10</v>
      </c>
      <c r="AW14" s="148">
        <f t="shared" si="10"/>
        <v>19731.450996</v>
      </c>
      <c r="AY14" s="148">
        <f>$C$14*(1+BA$2)</f>
        <v>3674.1649499999999</v>
      </c>
      <c r="AZ14" s="151">
        <v>10</v>
      </c>
      <c r="BA14" s="148">
        <f t="shared" si="11"/>
        <v>36741.6495</v>
      </c>
    </row>
    <row r="15" spans="1:53" x14ac:dyDescent="0.35">
      <c r="A15" s="229"/>
      <c r="B15" s="145" t="s">
        <v>113</v>
      </c>
      <c r="C15" s="148">
        <v>39551.520000000004</v>
      </c>
      <c r="D15" s="151">
        <v>1</v>
      </c>
      <c r="E15" s="148">
        <v>39551.520000000004</v>
      </c>
      <c r="G15" s="148">
        <f>$C$15*(1+I$2)</f>
        <v>39551.520000000004</v>
      </c>
      <c r="H15" s="151">
        <v>1</v>
      </c>
      <c r="I15" s="148">
        <f t="shared" si="0"/>
        <v>39551.520000000004</v>
      </c>
      <c r="K15" s="148">
        <f>$C$15*(1+M$2)</f>
        <v>39551.520000000004</v>
      </c>
      <c r="L15" s="151">
        <v>1</v>
      </c>
      <c r="M15" s="148">
        <f t="shared" si="1"/>
        <v>39551.520000000004</v>
      </c>
      <c r="O15" s="148">
        <f>$C$15*(1+Q$2)</f>
        <v>49439.400000000009</v>
      </c>
      <c r="P15" s="151">
        <v>1</v>
      </c>
      <c r="Q15" s="148">
        <f t="shared" si="2"/>
        <v>49439.400000000009</v>
      </c>
      <c r="S15" s="148">
        <f>$C$15*(1+U$2)</f>
        <v>49439.400000000009</v>
      </c>
      <c r="T15" s="151">
        <v>1</v>
      </c>
      <c r="U15" s="148">
        <f t="shared" si="3"/>
        <v>49439.400000000009</v>
      </c>
      <c r="W15" s="148">
        <f>$C$15*(1+Y$2)</f>
        <v>49439.400000000009</v>
      </c>
      <c r="X15" s="151">
        <v>1</v>
      </c>
      <c r="Y15" s="148">
        <f t="shared" si="4"/>
        <v>49439.400000000009</v>
      </c>
      <c r="AA15" s="148">
        <f>$C$15*(1+AC$2)</f>
        <v>60316.067999999999</v>
      </c>
      <c r="AB15" s="151">
        <v>1</v>
      </c>
      <c r="AC15" s="148">
        <f t="shared" si="5"/>
        <v>60316.067999999999</v>
      </c>
      <c r="AE15" s="148">
        <f>$C$15*(1+AG$2)</f>
        <v>60316.067999999999</v>
      </c>
      <c r="AF15" s="151">
        <v>1</v>
      </c>
      <c r="AG15" s="148">
        <f t="shared" si="6"/>
        <v>60316.067999999999</v>
      </c>
      <c r="AI15" s="148">
        <f>$C$15*(1+AK$2)</f>
        <v>60316.067999999999</v>
      </c>
      <c r="AJ15" s="151">
        <v>1</v>
      </c>
      <c r="AK15" s="148">
        <f t="shared" si="7"/>
        <v>60316.067999999999</v>
      </c>
      <c r="AM15" s="148">
        <f>$C$15*(1+AO$2)</f>
        <v>82306.71312</v>
      </c>
      <c r="AN15" s="151">
        <v>1</v>
      </c>
      <c r="AO15" s="148">
        <f t="shared" si="8"/>
        <v>82306.71312</v>
      </c>
      <c r="AQ15" s="148">
        <f>$C$15*(1+AS$2)</f>
        <v>82306.71312</v>
      </c>
      <c r="AR15" s="151">
        <v>1</v>
      </c>
      <c r="AS15" s="148">
        <f t="shared" si="9"/>
        <v>82306.71312</v>
      </c>
      <c r="AU15" s="148">
        <f>$C$15*(1+AW$2)</f>
        <v>82306.71312</v>
      </c>
      <c r="AV15" s="151">
        <v>1</v>
      </c>
      <c r="AW15" s="148">
        <f t="shared" si="10"/>
        <v>82306.71312</v>
      </c>
      <c r="AY15" s="148">
        <f>$C$15*(1+BA$2)</f>
        <v>153262.14000000001</v>
      </c>
      <c r="AZ15" s="151">
        <v>1</v>
      </c>
      <c r="BA15" s="148">
        <f t="shared" si="11"/>
        <v>153262.14000000001</v>
      </c>
    </row>
    <row r="16" spans="1:53" x14ac:dyDescent="0.35">
      <c r="A16" s="229"/>
      <c r="B16" s="145" t="s">
        <v>114</v>
      </c>
      <c r="C16" s="148">
        <v>22156.44</v>
      </c>
      <c r="D16" s="151">
        <v>1</v>
      </c>
      <c r="E16" s="148">
        <v>22156.44</v>
      </c>
      <c r="G16" s="148">
        <f>$C$16*(1+I$2)</f>
        <v>22156.44</v>
      </c>
      <c r="H16" s="151">
        <v>1</v>
      </c>
      <c r="I16" s="148">
        <f t="shared" si="0"/>
        <v>22156.44</v>
      </c>
      <c r="K16" s="148">
        <f>$C$16*(1+M$2)</f>
        <v>22156.44</v>
      </c>
      <c r="L16" s="151">
        <v>1</v>
      </c>
      <c r="M16" s="148">
        <f t="shared" si="1"/>
        <v>22156.44</v>
      </c>
      <c r="O16" s="148">
        <f>$C$16*(1+Q$2)</f>
        <v>27695.55</v>
      </c>
      <c r="P16" s="151">
        <v>1</v>
      </c>
      <c r="Q16" s="148">
        <f t="shared" si="2"/>
        <v>27695.55</v>
      </c>
      <c r="S16" s="148">
        <f>$C$16*(1+U$2)</f>
        <v>27695.55</v>
      </c>
      <c r="T16" s="151">
        <v>1</v>
      </c>
      <c r="U16" s="148">
        <f t="shared" si="3"/>
        <v>27695.55</v>
      </c>
      <c r="W16" s="148">
        <f>$C$16*(1+Y$2)</f>
        <v>27695.55</v>
      </c>
      <c r="X16" s="151">
        <v>1</v>
      </c>
      <c r="Y16" s="148">
        <f t="shared" si="4"/>
        <v>27695.55</v>
      </c>
      <c r="AA16" s="148">
        <f>$C$16*(1+AC$2)</f>
        <v>33788.570999999996</v>
      </c>
      <c r="AB16" s="151">
        <v>1</v>
      </c>
      <c r="AC16" s="148">
        <f t="shared" si="5"/>
        <v>33788.570999999996</v>
      </c>
      <c r="AE16" s="148">
        <f>$C$16*(1+AG$2)</f>
        <v>33788.570999999996</v>
      </c>
      <c r="AF16" s="151">
        <v>1</v>
      </c>
      <c r="AG16" s="148">
        <f t="shared" si="6"/>
        <v>33788.570999999996</v>
      </c>
      <c r="AI16" s="148">
        <f>$C$16*(1+AK$2)</f>
        <v>33788.570999999996</v>
      </c>
      <c r="AJ16" s="151">
        <v>1</v>
      </c>
      <c r="AK16" s="148">
        <f t="shared" si="7"/>
        <v>33788.570999999996</v>
      </c>
      <c r="AM16" s="148">
        <f>$C$16*(1+AO$2)</f>
        <v>46107.551639999998</v>
      </c>
      <c r="AN16" s="151">
        <v>1</v>
      </c>
      <c r="AO16" s="148">
        <f t="shared" si="8"/>
        <v>46107.551639999998</v>
      </c>
      <c r="AQ16" s="148">
        <f>$C$16*(1+AS$2)</f>
        <v>46107.551639999998</v>
      </c>
      <c r="AR16" s="151">
        <v>1</v>
      </c>
      <c r="AS16" s="148">
        <f t="shared" si="9"/>
        <v>46107.551639999998</v>
      </c>
      <c r="AU16" s="148">
        <f>$C$16*(1+AW$2)</f>
        <v>46107.551639999998</v>
      </c>
      <c r="AV16" s="151">
        <v>1</v>
      </c>
      <c r="AW16" s="148">
        <f t="shared" si="10"/>
        <v>46107.551639999998</v>
      </c>
      <c r="AY16" s="148">
        <f>$C$16*(1+BA$2)</f>
        <v>85856.205000000002</v>
      </c>
      <c r="AZ16" s="151">
        <v>1</v>
      </c>
      <c r="BA16" s="148">
        <f t="shared" si="11"/>
        <v>85856.205000000002</v>
      </c>
    </row>
    <row r="17" spans="1:54" x14ac:dyDescent="0.35">
      <c r="A17" s="229"/>
      <c r="B17" s="145" t="s">
        <v>115</v>
      </c>
      <c r="C17" s="148">
        <v>22157.490600000001</v>
      </c>
      <c r="D17" s="151">
        <v>1</v>
      </c>
      <c r="E17" s="148">
        <v>22157.490600000001</v>
      </c>
      <c r="G17" s="148">
        <f>$C$17*(1+I$2)</f>
        <v>22157.490600000001</v>
      </c>
      <c r="H17" s="151">
        <v>1</v>
      </c>
      <c r="I17" s="148">
        <f t="shared" si="0"/>
        <v>22157.490600000001</v>
      </c>
      <c r="K17" s="148">
        <f>$C$17*(1+M$2)</f>
        <v>22157.490600000001</v>
      </c>
      <c r="L17" s="151">
        <v>1</v>
      </c>
      <c r="M17" s="148">
        <f t="shared" si="1"/>
        <v>22157.490600000001</v>
      </c>
      <c r="O17" s="148">
        <f>$C$17*(1+Q$2)</f>
        <v>27696.863250000002</v>
      </c>
      <c r="P17" s="151">
        <v>1</v>
      </c>
      <c r="Q17" s="148">
        <f t="shared" si="2"/>
        <v>27696.863250000002</v>
      </c>
      <c r="S17" s="148">
        <f>$C$17*(1+U$2)</f>
        <v>27696.863250000002</v>
      </c>
      <c r="T17" s="151">
        <v>1</v>
      </c>
      <c r="U17" s="148">
        <f t="shared" si="3"/>
        <v>27696.863250000002</v>
      </c>
      <c r="W17" s="148">
        <f>$C$17*(1+Y$2)</f>
        <v>27696.863250000002</v>
      </c>
      <c r="X17" s="151">
        <v>1</v>
      </c>
      <c r="Y17" s="148">
        <f t="shared" si="4"/>
        <v>27696.863250000002</v>
      </c>
      <c r="AA17" s="148">
        <f>$C$17*(1+AC$2)</f>
        <v>33790.173165</v>
      </c>
      <c r="AB17" s="151">
        <v>1</v>
      </c>
      <c r="AC17" s="148">
        <f t="shared" si="5"/>
        <v>33790.173165</v>
      </c>
      <c r="AE17" s="148">
        <f>$C$17*(1+AG$2)</f>
        <v>33790.173165</v>
      </c>
      <c r="AF17" s="151">
        <v>1</v>
      </c>
      <c r="AG17" s="148">
        <f t="shared" si="6"/>
        <v>33790.173165</v>
      </c>
      <c r="AI17" s="148">
        <f>$C$17*(1+AK$2)</f>
        <v>33790.173165</v>
      </c>
      <c r="AJ17" s="151">
        <v>1</v>
      </c>
      <c r="AK17" s="148">
        <f t="shared" si="7"/>
        <v>33790.173165</v>
      </c>
      <c r="AM17" s="148">
        <f>$C$17*(1+AO$2)</f>
        <v>46109.737938600003</v>
      </c>
      <c r="AN17" s="151">
        <v>1</v>
      </c>
      <c r="AO17" s="148">
        <f t="shared" si="8"/>
        <v>46109.737938600003</v>
      </c>
      <c r="AQ17" s="148">
        <f>$C$17*(1+AS$2)</f>
        <v>46109.737938600003</v>
      </c>
      <c r="AR17" s="151">
        <v>1</v>
      </c>
      <c r="AS17" s="148">
        <f t="shared" si="9"/>
        <v>46109.737938600003</v>
      </c>
      <c r="AU17" s="148">
        <f>$C$17*(1+AW$2)</f>
        <v>46109.737938600003</v>
      </c>
      <c r="AV17" s="151">
        <v>1</v>
      </c>
      <c r="AW17" s="148">
        <f t="shared" si="10"/>
        <v>46109.737938600003</v>
      </c>
      <c r="AY17" s="148">
        <f>$C$17*(1+BA$2)</f>
        <v>85860.276075000002</v>
      </c>
      <c r="AZ17" s="151">
        <v>1</v>
      </c>
      <c r="BA17" s="148">
        <f t="shared" si="11"/>
        <v>85860.276075000002</v>
      </c>
    </row>
    <row r="18" spans="1:54" x14ac:dyDescent="0.35">
      <c r="A18" s="229"/>
      <c r="B18" s="145" t="s">
        <v>116</v>
      </c>
      <c r="C18" s="148">
        <v>121452.37920000001</v>
      </c>
      <c r="D18" s="152">
        <f>1/12</f>
        <v>8.3333333333333329E-2</v>
      </c>
      <c r="E18" s="148">
        <v>10121.0316</v>
      </c>
      <c r="G18" s="148">
        <f>$C$18*(1+I$2)</f>
        <v>121452.37920000001</v>
      </c>
      <c r="H18" s="152">
        <f>1/12</f>
        <v>8.3333333333333329E-2</v>
      </c>
      <c r="I18" s="148">
        <f t="shared" si="0"/>
        <v>10121.0316</v>
      </c>
      <c r="K18" s="148">
        <f>$C$18*(1+M$2)</f>
        <v>121452.37920000001</v>
      </c>
      <c r="L18" s="152">
        <f>1/12</f>
        <v>8.3333333333333329E-2</v>
      </c>
      <c r="M18" s="148">
        <f t="shared" si="1"/>
        <v>10121.0316</v>
      </c>
      <c r="O18" s="148">
        <f>$C$18*(1+Q$2)</f>
        <v>151815.47400000002</v>
      </c>
      <c r="P18" s="152">
        <f>1/12</f>
        <v>8.3333333333333329E-2</v>
      </c>
      <c r="Q18" s="148">
        <f t="shared" si="2"/>
        <v>12651.289500000001</v>
      </c>
      <c r="S18" s="148">
        <f>$C$18*(1+U$2)</f>
        <v>151815.47400000002</v>
      </c>
      <c r="T18" s="152">
        <f>1/12</f>
        <v>8.3333333333333329E-2</v>
      </c>
      <c r="U18" s="148">
        <f t="shared" si="3"/>
        <v>12651.289500000001</v>
      </c>
      <c r="W18" s="148">
        <f>$C$18*(1+Y$2)</f>
        <v>151815.47400000002</v>
      </c>
      <c r="X18" s="152">
        <f>1/12</f>
        <v>8.3333333333333329E-2</v>
      </c>
      <c r="Y18" s="148">
        <f t="shared" si="4"/>
        <v>12651.289500000001</v>
      </c>
      <c r="AA18" s="148">
        <f>$C$18*(1+AC$2)</f>
        <v>185214.87828</v>
      </c>
      <c r="AB18" s="152">
        <f>1/12</f>
        <v>8.3333333333333329E-2</v>
      </c>
      <c r="AC18" s="148">
        <f t="shared" si="5"/>
        <v>15434.573189999999</v>
      </c>
      <c r="AE18" s="148">
        <f>$C$18*(1+AG$2)</f>
        <v>185214.87828</v>
      </c>
      <c r="AF18" s="152">
        <f>1/12</f>
        <v>8.3333333333333329E-2</v>
      </c>
      <c r="AG18" s="148">
        <f t="shared" si="6"/>
        <v>15434.573189999999</v>
      </c>
      <c r="AI18" s="148">
        <f>$C$18*(1+AK$2)</f>
        <v>185214.87828</v>
      </c>
      <c r="AJ18" s="152">
        <f>1/12</f>
        <v>8.3333333333333329E-2</v>
      </c>
      <c r="AK18" s="148">
        <f t="shared" si="7"/>
        <v>15434.573189999999</v>
      </c>
      <c r="AM18" s="148">
        <f>$C$18*(1+AO$2)</f>
        <v>252742.40111520002</v>
      </c>
      <c r="AN18" s="152">
        <f>1/12</f>
        <v>8.3333333333333329E-2</v>
      </c>
      <c r="AO18" s="148">
        <f t="shared" si="8"/>
        <v>21061.866759600001</v>
      </c>
      <c r="AQ18" s="148">
        <f>$C$18*(1+AS$2)</f>
        <v>252742.40111520002</v>
      </c>
      <c r="AR18" s="152">
        <f>1/12</f>
        <v>8.3333333333333329E-2</v>
      </c>
      <c r="AS18" s="148">
        <f t="shared" si="9"/>
        <v>21061.866759600001</v>
      </c>
      <c r="AU18" s="148">
        <f>$C$18*(1+AW$2)</f>
        <v>252742.40111520002</v>
      </c>
      <c r="AV18" s="152">
        <f>1/12</f>
        <v>8.3333333333333329E-2</v>
      </c>
      <c r="AW18" s="148">
        <f t="shared" si="10"/>
        <v>21061.866759600001</v>
      </c>
      <c r="AY18" s="148">
        <f>$C$18*(1+BA$2)</f>
        <v>470627.96940000006</v>
      </c>
      <c r="AZ18" s="152">
        <f>1/12</f>
        <v>8.3333333333333329E-2</v>
      </c>
      <c r="BA18" s="148">
        <f t="shared" si="11"/>
        <v>39218.997450000003</v>
      </c>
    </row>
    <row r="19" spans="1:54" x14ac:dyDescent="0.35">
      <c r="A19" s="229"/>
      <c r="B19" s="145" t="s">
        <v>117</v>
      </c>
      <c r="C19" s="148">
        <v>3457.3577280000004</v>
      </c>
      <c r="D19" s="146">
        <v>0</v>
      </c>
      <c r="E19" s="148">
        <v>0</v>
      </c>
      <c r="G19" s="148">
        <f>$C$19*(1+I$2)</f>
        <v>3457.3577280000004</v>
      </c>
      <c r="H19" s="146">
        <v>0</v>
      </c>
      <c r="I19" s="148">
        <f t="shared" si="0"/>
        <v>0</v>
      </c>
      <c r="K19" s="148">
        <f>$C$19*(1+M$2)</f>
        <v>3457.3577280000004</v>
      </c>
      <c r="L19" s="146">
        <v>0</v>
      </c>
      <c r="M19" s="148">
        <f t="shared" si="1"/>
        <v>0</v>
      </c>
      <c r="O19" s="148">
        <f>$C$19*(1+Q$2)</f>
        <v>4321.6971600000006</v>
      </c>
      <c r="P19" s="146">
        <v>0</v>
      </c>
      <c r="Q19" s="148">
        <f t="shared" si="2"/>
        <v>0</v>
      </c>
      <c r="S19" s="148">
        <f>$C$19*(1+U$2)</f>
        <v>4321.6971600000006</v>
      </c>
      <c r="T19" s="146">
        <v>0</v>
      </c>
      <c r="U19" s="148">
        <f t="shared" si="3"/>
        <v>0</v>
      </c>
      <c r="W19" s="148">
        <f>$C$19*(1+Y$2)</f>
        <v>4321.6971600000006</v>
      </c>
      <c r="X19" s="146">
        <v>0</v>
      </c>
      <c r="Y19" s="148">
        <f t="shared" si="4"/>
        <v>0</v>
      </c>
      <c r="AA19" s="148">
        <f>$C$19*(1+AC$2)</f>
        <v>5272.4705352000001</v>
      </c>
      <c r="AB19" s="146">
        <v>0</v>
      </c>
      <c r="AC19" s="148">
        <f t="shared" si="5"/>
        <v>0</v>
      </c>
      <c r="AE19" s="148">
        <f>$C$19*(1+AG$2)</f>
        <v>5272.4705352000001</v>
      </c>
      <c r="AF19" s="146">
        <v>0</v>
      </c>
      <c r="AG19" s="148">
        <f t="shared" si="6"/>
        <v>0</v>
      </c>
      <c r="AI19" s="148">
        <f>$C$19*(1+AK$2)</f>
        <v>5272.4705352000001</v>
      </c>
      <c r="AJ19" s="146">
        <v>0</v>
      </c>
      <c r="AK19" s="148">
        <f t="shared" si="7"/>
        <v>0</v>
      </c>
      <c r="AM19" s="148">
        <f>$C$19*(1+AO$2)</f>
        <v>7194.7614319680006</v>
      </c>
      <c r="AN19" s="146">
        <v>0</v>
      </c>
      <c r="AO19" s="148">
        <f t="shared" si="8"/>
        <v>0</v>
      </c>
      <c r="AQ19" s="148">
        <f>$C$19*(1+AS$2)</f>
        <v>7194.7614319680006</v>
      </c>
      <c r="AR19" s="146">
        <v>0</v>
      </c>
      <c r="AS19" s="148">
        <f t="shared" si="9"/>
        <v>0</v>
      </c>
      <c r="AU19" s="148">
        <f>$C$19*(1+AW$2)</f>
        <v>7194.7614319680006</v>
      </c>
      <c r="AV19" s="146">
        <v>0</v>
      </c>
      <c r="AW19" s="148">
        <f t="shared" si="10"/>
        <v>0</v>
      </c>
      <c r="AY19" s="148">
        <f>$C$19*(1+BA$2)</f>
        <v>13397.261196000001</v>
      </c>
      <c r="AZ19" s="146">
        <v>0</v>
      </c>
      <c r="BA19" s="148">
        <f t="shared" si="11"/>
        <v>0</v>
      </c>
    </row>
    <row r="20" spans="1:54" x14ac:dyDescent="0.35">
      <c r="A20" s="229"/>
      <c r="B20" s="145" t="s">
        <v>118</v>
      </c>
      <c r="C20" s="148">
        <v>2895.4051602</v>
      </c>
      <c r="D20" s="146">
        <v>0</v>
      </c>
      <c r="E20" s="148">
        <v>0</v>
      </c>
      <c r="G20" s="148">
        <f>I27/180*1.5</f>
        <v>2895.4051602</v>
      </c>
      <c r="H20" s="146">
        <v>0</v>
      </c>
      <c r="I20" s="148">
        <f t="shared" si="0"/>
        <v>0</v>
      </c>
      <c r="K20" s="148">
        <f>M27/180*1.5</f>
        <v>2895.4051602</v>
      </c>
      <c r="L20" s="146">
        <v>0</v>
      </c>
      <c r="M20" s="148">
        <f t="shared" si="1"/>
        <v>0</v>
      </c>
      <c r="O20" s="148">
        <f>Q27/180*1.5</f>
        <v>3619.2564502500004</v>
      </c>
      <c r="P20" s="146">
        <v>0</v>
      </c>
      <c r="Q20" s="148">
        <f t="shared" si="2"/>
        <v>0</v>
      </c>
      <c r="S20" s="148">
        <f>U27/180*1.5</f>
        <v>3619.2564502500004</v>
      </c>
      <c r="T20" s="146">
        <v>0</v>
      </c>
      <c r="U20" s="148">
        <f t="shared" si="3"/>
        <v>0</v>
      </c>
      <c r="W20" s="148">
        <f>Y27/180*1.5</f>
        <v>3619.2564502500004</v>
      </c>
      <c r="X20" s="146">
        <v>0</v>
      </c>
      <c r="Y20" s="148">
        <f t="shared" si="4"/>
        <v>0</v>
      </c>
      <c r="AA20" s="148">
        <f>AC27/180*1.5</f>
        <v>4415.4928693049987</v>
      </c>
      <c r="AB20" s="146">
        <v>0</v>
      </c>
      <c r="AC20" s="148">
        <f t="shared" si="5"/>
        <v>0</v>
      </c>
      <c r="AE20" s="148">
        <f>AG27/180*1.5</f>
        <v>4415.4928693049987</v>
      </c>
      <c r="AF20" s="146">
        <v>0</v>
      </c>
      <c r="AG20" s="148">
        <f t="shared" si="6"/>
        <v>0</v>
      </c>
      <c r="AI20" s="148">
        <f>AK27/180*1.5</f>
        <v>4415.4928693049987</v>
      </c>
      <c r="AJ20" s="146">
        <v>0</v>
      </c>
      <c r="AK20" s="148">
        <f t="shared" si="7"/>
        <v>0</v>
      </c>
      <c r="AM20" s="148">
        <f>AO27/180*1.5</f>
        <v>6025.3381383761989</v>
      </c>
      <c r="AN20" s="146">
        <v>0</v>
      </c>
      <c r="AO20" s="148">
        <f t="shared" si="8"/>
        <v>0</v>
      </c>
      <c r="AQ20" s="148">
        <f>AS27/180*1.5</f>
        <v>6025.3381383761989</v>
      </c>
      <c r="AR20" s="146">
        <v>0</v>
      </c>
      <c r="AS20" s="148">
        <f t="shared" si="9"/>
        <v>0</v>
      </c>
      <c r="AU20" s="148">
        <f>AW27/180*1.5</f>
        <v>6025.3381383761989</v>
      </c>
      <c r="AV20" s="146">
        <v>0</v>
      </c>
      <c r="AW20" s="148">
        <f t="shared" si="10"/>
        <v>0</v>
      </c>
      <c r="AY20" s="148">
        <f>BA27/180*1.5</f>
        <v>11219.694995775</v>
      </c>
      <c r="AZ20" s="146">
        <v>0</v>
      </c>
      <c r="BA20" s="148">
        <f t="shared" si="11"/>
        <v>0</v>
      </c>
    </row>
    <row r="21" spans="1:54" x14ac:dyDescent="0.35">
      <c r="A21" s="229"/>
      <c r="B21" s="145" t="s">
        <v>119</v>
      </c>
      <c r="C21" s="148">
        <v>3281.4591815600006</v>
      </c>
      <c r="D21" s="146">
        <v>0</v>
      </c>
      <c r="E21" s="148">
        <v>0</v>
      </c>
      <c r="G21" s="148">
        <f>I27/180*68/60*1.5</f>
        <v>3281.4591815600006</v>
      </c>
      <c r="H21" s="146">
        <v>0</v>
      </c>
      <c r="I21" s="148">
        <f t="shared" si="0"/>
        <v>0</v>
      </c>
      <c r="K21" s="148">
        <f>M27/180*68/60*1.5</f>
        <v>3281.4591815600006</v>
      </c>
      <c r="L21" s="146">
        <v>0</v>
      </c>
      <c r="M21" s="148">
        <f t="shared" si="1"/>
        <v>0</v>
      </c>
      <c r="O21" s="148">
        <f>Q27/180*68/60*1.5</f>
        <v>4101.8239769500005</v>
      </c>
      <c r="P21" s="146">
        <v>0</v>
      </c>
      <c r="Q21" s="148">
        <f t="shared" si="2"/>
        <v>0</v>
      </c>
      <c r="S21" s="148">
        <f>U27/180*68/60*1.5</f>
        <v>4101.8239769500005</v>
      </c>
      <c r="T21" s="146">
        <v>0</v>
      </c>
      <c r="U21" s="148">
        <f t="shared" si="3"/>
        <v>0</v>
      </c>
      <c r="W21" s="148">
        <f>Y27/180*68/60*1.5</f>
        <v>4101.8239769500005</v>
      </c>
      <c r="X21" s="146">
        <v>0</v>
      </c>
      <c r="Y21" s="148">
        <f t="shared" si="4"/>
        <v>0</v>
      </c>
      <c r="AA21" s="148">
        <f>AC27/180*68/60*1.5</f>
        <v>5004.2252518789992</v>
      </c>
      <c r="AB21" s="146">
        <v>0</v>
      </c>
      <c r="AC21" s="148">
        <f t="shared" si="5"/>
        <v>0</v>
      </c>
      <c r="AE21" s="148">
        <f>AG27/180*68/60*1.5</f>
        <v>5004.2252518789992</v>
      </c>
      <c r="AF21" s="146">
        <v>0</v>
      </c>
      <c r="AG21" s="148">
        <f t="shared" si="6"/>
        <v>0</v>
      </c>
      <c r="AI21" s="148">
        <f>AK27/180*68/60*1.5</f>
        <v>5004.2252518789992</v>
      </c>
      <c r="AJ21" s="146">
        <v>0</v>
      </c>
      <c r="AK21" s="148">
        <f t="shared" si="7"/>
        <v>0</v>
      </c>
      <c r="AM21" s="148">
        <f>AO27/180*68/60*1.5</f>
        <v>6828.716556826359</v>
      </c>
      <c r="AN21" s="146">
        <v>0</v>
      </c>
      <c r="AO21" s="148">
        <f t="shared" si="8"/>
        <v>0</v>
      </c>
      <c r="AQ21" s="148">
        <f>AS27/180*68/60*1.5</f>
        <v>6828.716556826359</v>
      </c>
      <c r="AR21" s="146">
        <v>0</v>
      </c>
      <c r="AS21" s="148">
        <f t="shared" si="9"/>
        <v>0</v>
      </c>
      <c r="AU21" s="148">
        <f>AW27/180*68/60*1.5</f>
        <v>6828.716556826359</v>
      </c>
      <c r="AV21" s="146">
        <v>0</v>
      </c>
      <c r="AW21" s="148">
        <f t="shared" si="10"/>
        <v>0</v>
      </c>
      <c r="AY21" s="148">
        <f>BA27/180*68/60*1.5</f>
        <v>12715.654328544999</v>
      </c>
      <c r="AZ21" s="146">
        <v>0</v>
      </c>
      <c r="BA21" s="148">
        <f t="shared" si="11"/>
        <v>0</v>
      </c>
    </row>
    <row r="22" spans="1:54" x14ac:dyDescent="0.35">
      <c r="A22" s="229"/>
      <c r="B22" s="145" t="s">
        <v>120</v>
      </c>
      <c r="C22" s="148">
        <v>3860.5402136000002</v>
      </c>
      <c r="D22" s="146">
        <v>0</v>
      </c>
      <c r="E22" s="148">
        <v>0</v>
      </c>
      <c r="G22" s="148">
        <f>I27/180*2</f>
        <v>3860.5402136000002</v>
      </c>
      <c r="H22" s="146">
        <v>0</v>
      </c>
      <c r="I22" s="148">
        <f t="shared" si="0"/>
        <v>0</v>
      </c>
      <c r="K22" s="148">
        <f>M27/180*2</f>
        <v>3860.5402136000002</v>
      </c>
      <c r="L22" s="146">
        <v>0</v>
      </c>
      <c r="M22" s="148">
        <f t="shared" si="1"/>
        <v>0</v>
      </c>
      <c r="O22" s="148">
        <f>Q27/180*2</f>
        <v>4825.6752670000005</v>
      </c>
      <c r="P22" s="146">
        <v>0</v>
      </c>
      <c r="Q22" s="148">
        <f t="shared" si="2"/>
        <v>0</v>
      </c>
      <c r="S22" s="148">
        <f>U27/180*2</f>
        <v>4825.6752670000005</v>
      </c>
      <c r="T22" s="146">
        <v>0</v>
      </c>
      <c r="U22" s="148">
        <f t="shared" si="3"/>
        <v>0</v>
      </c>
      <c r="W22" s="148">
        <f>Y27/180*2</f>
        <v>4825.6752670000005</v>
      </c>
      <c r="X22" s="146">
        <v>0</v>
      </c>
      <c r="Y22" s="148">
        <f t="shared" si="4"/>
        <v>0</v>
      </c>
      <c r="AA22" s="148">
        <f>AC27/180*2</f>
        <v>5887.3238257399989</v>
      </c>
      <c r="AB22" s="146">
        <v>0</v>
      </c>
      <c r="AC22" s="148">
        <f t="shared" si="5"/>
        <v>0</v>
      </c>
      <c r="AE22" s="148">
        <f>AG27/180*2</f>
        <v>5887.3238257399989</v>
      </c>
      <c r="AF22" s="146">
        <v>0</v>
      </c>
      <c r="AG22" s="148">
        <f t="shared" si="6"/>
        <v>0</v>
      </c>
      <c r="AI22" s="148">
        <f>AK27/180*2</f>
        <v>5887.3238257399989</v>
      </c>
      <c r="AJ22" s="146">
        <v>0</v>
      </c>
      <c r="AK22" s="148">
        <f t="shared" si="7"/>
        <v>0</v>
      </c>
      <c r="AM22" s="148">
        <f>AO27/180*2</f>
        <v>8033.7841845015992</v>
      </c>
      <c r="AN22" s="146">
        <v>0</v>
      </c>
      <c r="AO22" s="148">
        <f t="shared" si="8"/>
        <v>0</v>
      </c>
      <c r="AQ22" s="148">
        <f>AS27/180*2</f>
        <v>8033.7841845015992</v>
      </c>
      <c r="AR22" s="146">
        <v>0</v>
      </c>
      <c r="AS22" s="148">
        <f t="shared" si="9"/>
        <v>0</v>
      </c>
      <c r="AU22" s="148">
        <f>AW27/180*2</f>
        <v>8033.7841845015992</v>
      </c>
      <c r="AV22" s="146">
        <v>0</v>
      </c>
      <c r="AW22" s="148">
        <f t="shared" si="10"/>
        <v>0</v>
      </c>
      <c r="AY22" s="148">
        <f>BA27/180*2</f>
        <v>14959.5933277</v>
      </c>
      <c r="AZ22" s="146">
        <v>0</v>
      </c>
      <c r="BA22" s="148">
        <f t="shared" si="11"/>
        <v>0</v>
      </c>
    </row>
    <row r="23" spans="1:54" x14ac:dyDescent="0.35">
      <c r="A23" s="229"/>
      <c r="B23" s="145" t="s">
        <v>121</v>
      </c>
      <c r="C23" s="147">
        <v>0.1</v>
      </c>
      <c r="D23" s="146"/>
      <c r="E23" s="148">
        <v>0</v>
      </c>
      <c r="G23" s="147">
        <v>0.1</v>
      </c>
      <c r="H23" s="146"/>
      <c r="I23" s="148">
        <f>SUM(I8:I11,I14:I17,I20:I22)/30*G23*H23</f>
        <v>0</v>
      </c>
      <c r="K23" s="147">
        <v>0.1</v>
      </c>
      <c r="L23" s="146"/>
      <c r="M23" s="148">
        <f>SUM(M8:M11,M14:M17,M20:M22)/30*K23*L23</f>
        <v>0</v>
      </c>
      <c r="O23" s="147">
        <v>0.1</v>
      </c>
      <c r="P23" s="146"/>
      <c r="Q23" s="148">
        <f>SUM(Q8:Q11,Q14:Q17,Q20:Q22)/30*O23*P23</f>
        <v>0</v>
      </c>
      <c r="S23" s="147">
        <v>0.1</v>
      </c>
      <c r="T23" s="146"/>
      <c r="U23" s="148">
        <f>SUM(U8:U11,U14:U17,U20:U22)/30*S23*T23</f>
        <v>0</v>
      </c>
      <c r="W23" s="147">
        <v>0.1</v>
      </c>
      <c r="X23" s="146"/>
      <c r="Y23" s="148">
        <f>SUM(Y8:Y11,Y14:Y17,Y20:Y22)/30*W23*X23</f>
        <v>0</v>
      </c>
      <c r="AA23" s="147">
        <v>0.1</v>
      </c>
      <c r="AB23" s="146"/>
      <c r="AC23" s="148">
        <f>SUM(AC8:AC11,AC14:AC17,AC20:AC22)/30*AA23*AB23</f>
        <v>0</v>
      </c>
      <c r="AE23" s="147">
        <v>0.1</v>
      </c>
      <c r="AF23" s="146"/>
      <c r="AG23" s="148">
        <f>SUM(AG8:AG11,AG14:AG17,AG20:AG22)/30*AE23*AF23</f>
        <v>0</v>
      </c>
      <c r="AI23" s="147">
        <v>0.1</v>
      </c>
      <c r="AJ23" s="146"/>
      <c r="AK23" s="148">
        <f>SUM(AK8:AK11,AK14:AK17,AK20:AK22)/30*AI23*AJ23</f>
        <v>0</v>
      </c>
      <c r="AM23" s="147">
        <v>0.1</v>
      </c>
      <c r="AN23" s="146"/>
      <c r="AO23" s="148">
        <f>SUM(AO8:AO11,AO14:AO17,AO20:AO22)/30*AM23*AN23</f>
        <v>0</v>
      </c>
      <c r="AQ23" s="147">
        <v>0.1</v>
      </c>
      <c r="AR23" s="146"/>
      <c r="AS23" s="148">
        <f>SUM(AS8:AS11,AS14:AS17,AS20:AS22)/30*AQ23*AR23</f>
        <v>0</v>
      </c>
      <c r="AU23" s="147">
        <v>0.1</v>
      </c>
      <c r="AV23" s="146"/>
      <c r="AW23" s="148">
        <f>SUM(AW8:AW11,AW14:AW17,AW20:AW22)/30*AU23*AV23</f>
        <v>0</v>
      </c>
      <c r="AY23" s="147">
        <v>0.1</v>
      </c>
      <c r="AZ23" s="146"/>
      <c r="BA23" s="148">
        <f>SUM(BA8:BA11,BA14:BA17,BA20:BA22)/30*AY23*AZ23</f>
        <v>0</v>
      </c>
    </row>
    <row r="24" spans="1:54" x14ac:dyDescent="0.35">
      <c r="A24" s="229"/>
      <c r="B24" s="153" t="s">
        <v>122</v>
      </c>
      <c r="C24" s="154">
        <v>417304.46162400005</v>
      </c>
      <c r="D24" s="155">
        <v>0.06</v>
      </c>
      <c r="E24" s="154">
        <v>25038.267697440002</v>
      </c>
      <c r="G24" s="154">
        <f>SUM(I8:I23)</f>
        <v>417304.46162400005</v>
      </c>
      <c r="H24" s="155">
        <v>0.06</v>
      </c>
      <c r="I24" s="154">
        <f>G24*H24</f>
        <v>25038.267697440002</v>
      </c>
      <c r="K24" s="154">
        <f>SUM(M8:M23)</f>
        <v>417304.46162400005</v>
      </c>
      <c r="L24" s="155">
        <v>0.06</v>
      </c>
      <c r="M24" s="154">
        <f>K24*L24</f>
        <v>25038.267697440002</v>
      </c>
      <c r="O24" s="154">
        <f>SUM(Q8:Q23)</f>
        <v>521630.57702999999</v>
      </c>
      <c r="P24" s="155">
        <v>0.06</v>
      </c>
      <c r="Q24" s="154">
        <f>O24*P24</f>
        <v>31297.834621799997</v>
      </c>
      <c r="S24" s="154">
        <f>SUM(U8:U23)</f>
        <v>521630.57702999999</v>
      </c>
      <c r="T24" s="155">
        <v>0.06</v>
      </c>
      <c r="U24" s="154">
        <f>S24*T24</f>
        <v>31297.834621799997</v>
      </c>
      <c r="W24" s="154">
        <f>SUM(Y8:Y23)</f>
        <v>521630.57702999999</v>
      </c>
      <c r="X24" s="155">
        <v>0.06</v>
      </c>
      <c r="Y24" s="154">
        <f>W24*X24</f>
        <v>31297.834621799997</v>
      </c>
      <c r="AA24" s="154">
        <f>SUM(AC8:AC23)</f>
        <v>636389.30397660006</v>
      </c>
      <c r="AB24" s="155">
        <v>0.06</v>
      </c>
      <c r="AC24" s="154">
        <f>AA24*AB24</f>
        <v>38183.358238596004</v>
      </c>
      <c r="AE24" s="154">
        <f>SUM(AG8:AG23)</f>
        <v>636389.30397660006</v>
      </c>
      <c r="AF24" s="155">
        <v>0.06</v>
      </c>
      <c r="AG24" s="154">
        <f>AE24*AF24</f>
        <v>38183.358238596004</v>
      </c>
      <c r="AI24" s="154">
        <f>SUM(AK8:AK23)</f>
        <v>636389.30397660006</v>
      </c>
      <c r="AJ24" s="155">
        <v>0.06</v>
      </c>
      <c r="AK24" s="154">
        <f>AI24*AJ24</f>
        <v>38183.358238596004</v>
      </c>
      <c r="AM24" s="154">
        <f>SUM(AO8:AO23)</f>
        <v>868410.58463954378</v>
      </c>
      <c r="AN24" s="155">
        <v>0.06</v>
      </c>
      <c r="AO24" s="154">
        <f>AM24*AN24</f>
        <v>52104.635078372623</v>
      </c>
      <c r="AQ24" s="154">
        <f>SUM(AS8:AS23)</f>
        <v>868410.58463954378</v>
      </c>
      <c r="AR24" s="155">
        <v>0.06</v>
      </c>
      <c r="AS24" s="154">
        <f>AQ24*AR24</f>
        <v>52104.635078372623</v>
      </c>
      <c r="AU24" s="154">
        <f>SUM(AW8:AW23)</f>
        <v>868410.58463954378</v>
      </c>
      <c r="AV24" s="155">
        <v>0.06</v>
      </c>
      <c r="AW24" s="154">
        <f>AU24*AV24</f>
        <v>52104.635078372623</v>
      </c>
      <c r="AY24" s="154">
        <f>SUM(BA8:BA23)</f>
        <v>1617054.7887930002</v>
      </c>
      <c r="AZ24" s="155">
        <v>0.06</v>
      </c>
      <c r="BA24" s="154">
        <f>AY24*AZ24</f>
        <v>97023.287327580008</v>
      </c>
    </row>
    <row r="25" spans="1:54" x14ac:dyDescent="0.35">
      <c r="A25" s="230"/>
      <c r="B25" s="156" t="s">
        <v>123</v>
      </c>
      <c r="C25" s="157"/>
      <c r="D25" s="157"/>
      <c r="E25" s="158">
        <f>SUM(E8:E24)</f>
        <v>442342.72932144004</v>
      </c>
      <c r="G25" s="157"/>
      <c r="H25" s="157"/>
      <c r="I25" s="158">
        <f>SUM(I8:I24)</f>
        <v>442342.72932144004</v>
      </c>
      <c r="K25" s="157"/>
      <c r="L25" s="157"/>
      <c r="M25" s="158">
        <f>SUM(M8:M24)</f>
        <v>442342.72932144004</v>
      </c>
      <c r="O25" s="157"/>
      <c r="P25" s="157"/>
      <c r="Q25" s="158">
        <f>SUM(Q8:Q24)</f>
        <v>552928.41165180004</v>
      </c>
      <c r="R25" s="159">
        <f>+Q25/E25</f>
        <v>1.25</v>
      </c>
      <c r="S25" s="157"/>
      <c r="T25" s="157"/>
      <c r="U25" s="158">
        <f>SUM(U8:U24)</f>
        <v>552928.41165180004</v>
      </c>
      <c r="V25" s="1">
        <f>U25/E25</f>
        <v>1.25</v>
      </c>
      <c r="W25" s="157"/>
      <c r="X25" s="157"/>
      <c r="Y25" s="158">
        <f>SUM(Y8:Y24)</f>
        <v>552928.41165180004</v>
      </c>
      <c r="AA25" s="157"/>
      <c r="AB25" s="157"/>
      <c r="AC25" s="158">
        <f>SUM(AC8:AC24)</f>
        <v>674572.66221519606</v>
      </c>
      <c r="AE25" s="157"/>
      <c r="AF25" s="157"/>
      <c r="AG25" s="158">
        <f>SUM(AG8:AG24)</f>
        <v>674572.66221519606</v>
      </c>
      <c r="AI25" s="157"/>
      <c r="AJ25" s="157"/>
      <c r="AK25" s="158">
        <f>SUM(AK8:AK24)</f>
        <v>674572.66221519606</v>
      </c>
      <c r="AM25" s="157"/>
      <c r="AN25" s="157"/>
      <c r="AO25" s="158">
        <f>SUM(AO8:AO24)</f>
        <v>920515.21971791645</v>
      </c>
      <c r="AP25" s="73">
        <f>(AO25-AK25)/AK25</f>
        <v>0.36459016393442584</v>
      </c>
      <c r="AQ25" s="157"/>
      <c r="AR25" s="157"/>
      <c r="AS25" s="158">
        <f>SUM(AS8:AS24)</f>
        <v>920515.21971791645</v>
      </c>
      <c r="AU25" s="157"/>
      <c r="AV25" s="157"/>
      <c r="AW25" s="158">
        <f>SUM(AW8:AW24)</f>
        <v>920515.21971791645</v>
      </c>
      <c r="AY25" s="157"/>
      <c r="AZ25" s="157"/>
      <c r="BA25" s="158">
        <f>SUM(BA8:BA24)</f>
        <v>1714078.0761205801</v>
      </c>
      <c r="BB25" s="20">
        <f>+BA25/E25-1</f>
        <v>2.875</v>
      </c>
    </row>
    <row r="26" spans="1:54" x14ac:dyDescent="0.35">
      <c r="C26" s="160"/>
      <c r="D26" s="160"/>
      <c r="E26" s="161"/>
      <c r="G26" s="160"/>
      <c r="H26" s="160"/>
      <c r="I26" s="161"/>
      <c r="K26" s="160"/>
      <c r="L26" s="160"/>
      <c r="M26" s="161"/>
      <c r="O26" s="160"/>
      <c r="P26" s="160"/>
      <c r="Q26" s="161"/>
      <c r="S26" s="160"/>
      <c r="T26" s="160"/>
      <c r="U26" s="161"/>
      <c r="W26" s="160"/>
      <c r="X26" s="160"/>
      <c r="Y26" s="161"/>
      <c r="AA26" s="160"/>
      <c r="AB26" s="160"/>
      <c r="AC26" s="161"/>
      <c r="AE26" s="160"/>
      <c r="AF26" s="160"/>
      <c r="AG26" s="161"/>
      <c r="AI26" s="160"/>
      <c r="AJ26" s="160"/>
      <c r="AK26" s="161"/>
      <c r="AM26" s="160"/>
      <c r="AN26" s="160"/>
      <c r="AO26" s="161"/>
      <c r="AQ26" s="160"/>
      <c r="AR26" s="160"/>
      <c r="AS26" s="161"/>
      <c r="AU26" s="160"/>
      <c r="AV26" s="160"/>
      <c r="AW26" s="161"/>
      <c r="AY26" s="160"/>
      <c r="AZ26" s="160"/>
      <c r="BA26" s="161"/>
    </row>
    <row r="27" spans="1:54" ht="29" x14ac:dyDescent="0.35">
      <c r="B27" s="162" t="s">
        <v>124</v>
      </c>
      <c r="C27" s="163"/>
      <c r="D27" s="163"/>
      <c r="E27" s="164">
        <f>E8+E10+E9+E14+E15+E16+E17</f>
        <v>347448.61922400002</v>
      </c>
      <c r="G27" s="163"/>
      <c r="H27" s="163"/>
      <c r="I27" s="164">
        <f>I8+I10+I9+I14+I15+I16+I17</f>
        <v>347448.61922400002</v>
      </c>
      <c r="K27" s="163"/>
      <c r="L27" s="163"/>
      <c r="M27" s="164">
        <f>M8+M10+M9+M14+M15+M16+M17</f>
        <v>347448.61922400002</v>
      </c>
      <c r="O27" s="163"/>
      <c r="P27" s="163"/>
      <c r="Q27" s="164">
        <f>Q8+Q10+Q9+Q14+Q15+Q16+Q17</f>
        <v>434310.77403000003</v>
      </c>
      <c r="S27" s="163"/>
      <c r="T27" s="163"/>
      <c r="U27" s="164">
        <f>U8+U10+U9+U14+U15+U16+U17</f>
        <v>434310.77403000003</v>
      </c>
      <c r="W27" s="163"/>
      <c r="X27" s="163"/>
      <c r="Y27" s="164">
        <f>Y8+Y10+Y9+Y14+Y15+Y16+Y17</f>
        <v>434310.77403000003</v>
      </c>
      <c r="AA27" s="163"/>
      <c r="AB27" s="163"/>
      <c r="AC27" s="164">
        <f>AC8+AC10+AC9+AC14+AC15+AC16+AC17</f>
        <v>529859.14431659994</v>
      </c>
      <c r="AE27" s="163"/>
      <c r="AF27" s="163"/>
      <c r="AG27" s="164">
        <f>AG8+AG10+AG9+AG14+AG15+AG16+AG17</f>
        <v>529859.14431659994</v>
      </c>
      <c r="AI27" s="163"/>
      <c r="AJ27" s="163"/>
      <c r="AK27" s="164">
        <f>AK8+AK10+AK9+AK14+AK15+AK16+AK17</f>
        <v>529859.14431659994</v>
      </c>
      <c r="AM27" s="163"/>
      <c r="AN27" s="163"/>
      <c r="AO27" s="164">
        <f>AO8+AO10+AO9+AO14+AO15+AO16+AO17</f>
        <v>723040.57660514396</v>
      </c>
      <c r="AQ27" s="163"/>
      <c r="AR27" s="163"/>
      <c r="AS27" s="164">
        <f>AS8+AS10+AS9+AS14+AS15+AS16+AS17</f>
        <v>723040.57660514396</v>
      </c>
      <c r="AU27" s="163"/>
      <c r="AV27" s="163"/>
      <c r="AW27" s="164">
        <f>AW8+AW10+AW9+AW14+AW15+AW16+AW17</f>
        <v>723040.57660514396</v>
      </c>
      <c r="AY27" s="163"/>
      <c r="AZ27" s="163"/>
      <c r="BA27" s="164">
        <f>BA8+BA10+BA9+BA14+BA15+BA16+BA17</f>
        <v>1346363.399493</v>
      </c>
    </row>
    <row r="28" spans="1:54" x14ac:dyDescent="0.35">
      <c r="C28" s="160"/>
      <c r="D28" s="160"/>
      <c r="G28" s="160"/>
      <c r="H28" s="160"/>
      <c r="K28" s="160"/>
      <c r="L28" s="160"/>
      <c r="O28" s="160"/>
      <c r="P28" s="160"/>
      <c r="S28" s="160"/>
      <c r="T28" s="160"/>
      <c r="W28" s="160"/>
      <c r="X28" s="160"/>
      <c r="AA28" s="160"/>
      <c r="AB28" s="160"/>
      <c r="AE28" s="160"/>
      <c r="AF28" s="160"/>
      <c r="AI28" s="160"/>
      <c r="AJ28" s="160"/>
      <c r="AM28" s="160"/>
      <c r="AN28" s="160"/>
      <c r="AQ28" s="160"/>
      <c r="AR28" s="160"/>
      <c r="AU28" s="160"/>
      <c r="AV28" s="160"/>
      <c r="AY28" s="160"/>
      <c r="AZ28" s="160"/>
    </row>
    <row r="29" spans="1:54" x14ac:dyDescent="0.35">
      <c r="A29" s="228" t="s">
        <v>125</v>
      </c>
      <c r="B29" s="142" t="s">
        <v>126</v>
      </c>
      <c r="C29" s="144">
        <v>2939.64</v>
      </c>
      <c r="D29" s="143">
        <v>21</v>
      </c>
      <c r="E29" s="144">
        <f>C29*D29</f>
        <v>61732.439999999995</v>
      </c>
      <c r="G29" s="144">
        <f>$C$29*(1+I$2)</f>
        <v>2939.64</v>
      </c>
      <c r="H29" s="143">
        <v>21</v>
      </c>
      <c r="I29" s="144">
        <f>G29*H29</f>
        <v>61732.439999999995</v>
      </c>
      <c r="K29" s="144">
        <f>$C$29*(1+M$2)</f>
        <v>2939.64</v>
      </c>
      <c r="L29" s="143">
        <v>21</v>
      </c>
      <c r="M29" s="144">
        <f>K29*L29</f>
        <v>61732.439999999995</v>
      </c>
      <c r="O29" s="144">
        <f>$C$29*(1+Q$2)</f>
        <v>3674.5499999999997</v>
      </c>
      <c r="P29" s="143">
        <v>21</v>
      </c>
      <c r="Q29" s="144">
        <f>O29*P29</f>
        <v>77165.549999999988</v>
      </c>
      <c r="S29" s="144">
        <f>$C$29*(1+U$2)</f>
        <v>3674.5499999999997</v>
      </c>
      <c r="T29" s="143">
        <v>21</v>
      </c>
      <c r="U29" s="144">
        <f>S29*T29</f>
        <v>77165.549999999988</v>
      </c>
      <c r="W29" s="144">
        <f>$C$29*(1+Y$2)</f>
        <v>3674.5499999999997</v>
      </c>
      <c r="X29" s="143">
        <v>21</v>
      </c>
      <c r="Y29" s="144">
        <f>W29*X29</f>
        <v>77165.549999999988</v>
      </c>
      <c r="AA29" s="144">
        <f>$C$29*(1+AC$2)</f>
        <v>4482.9509999999991</v>
      </c>
      <c r="AB29" s="143">
        <v>21</v>
      </c>
      <c r="AC29" s="144">
        <f>AA29*AB29</f>
        <v>94141.970999999976</v>
      </c>
      <c r="AE29" s="144">
        <f>$C$29*(1+AG$2)</f>
        <v>4482.9509999999991</v>
      </c>
      <c r="AF29" s="143">
        <v>21</v>
      </c>
      <c r="AG29" s="144">
        <f>AE29*AF29</f>
        <v>94141.970999999976</v>
      </c>
      <c r="AI29" s="144">
        <f>$C$29*(1+AK$2)</f>
        <v>4482.9509999999991</v>
      </c>
      <c r="AJ29" s="143">
        <v>21</v>
      </c>
      <c r="AK29" s="144">
        <f>AI29*AJ29</f>
        <v>94141.970999999976</v>
      </c>
      <c r="AM29" s="144">
        <f>$C$29*(1+AO$2)</f>
        <v>6117.39084</v>
      </c>
      <c r="AN29" s="143">
        <v>21</v>
      </c>
      <c r="AO29" s="144">
        <f>AM29*AN29</f>
        <v>128465.20764000001</v>
      </c>
      <c r="AQ29" s="144">
        <f>$C$29*(1+AS$2)</f>
        <v>6117.39084</v>
      </c>
      <c r="AR29" s="143">
        <v>21</v>
      </c>
      <c r="AS29" s="144">
        <f>AQ29*AR29</f>
        <v>128465.20764000001</v>
      </c>
      <c r="AU29" s="144">
        <f>$C$29*(1+AW$2)</f>
        <v>6117.39084</v>
      </c>
      <c r="AV29" s="143">
        <v>21</v>
      </c>
      <c r="AW29" s="144">
        <f>AU29*AV29</f>
        <v>128465.20764000001</v>
      </c>
      <c r="AY29" s="144">
        <f>$C$29*(1+BA$2)</f>
        <v>11391.105</v>
      </c>
      <c r="AZ29" s="143">
        <v>21</v>
      </c>
      <c r="BA29" s="144">
        <f>AY29*AZ29</f>
        <v>239213.20499999999</v>
      </c>
    </row>
    <row r="30" spans="1:54" x14ac:dyDescent="0.35">
      <c r="A30" s="231"/>
      <c r="B30" s="145" t="s">
        <v>127</v>
      </c>
      <c r="C30" s="154">
        <v>204364.87772759999</v>
      </c>
      <c r="D30" s="165">
        <f>C$3</f>
        <v>0</v>
      </c>
      <c r="E30" s="148">
        <f t="shared" ref="E30:E31" si="12">C30*D30</f>
        <v>0</v>
      </c>
      <c r="G30" s="154">
        <f>$E$25</f>
        <v>442342.72932144004</v>
      </c>
      <c r="H30" s="165">
        <f>I$3</f>
        <v>0.11</v>
      </c>
      <c r="I30" s="148">
        <f>G30*H30</f>
        <v>48657.700225358407</v>
      </c>
      <c r="K30" s="154">
        <f>$E$25</f>
        <v>442342.72932144004</v>
      </c>
      <c r="L30" s="165">
        <f>M$3</f>
        <v>0.25</v>
      </c>
      <c r="M30" s="148">
        <f>K30*L30</f>
        <v>110585.68233036001</v>
      </c>
      <c r="O30" s="154">
        <f>$E$25</f>
        <v>442342.72932144004</v>
      </c>
      <c r="P30" s="165">
        <f>Q$3</f>
        <v>0.1</v>
      </c>
      <c r="Q30" s="148">
        <f>O30*P30</f>
        <v>44234.272932144006</v>
      </c>
      <c r="S30" s="154">
        <f>$E$25</f>
        <v>442342.72932144004</v>
      </c>
      <c r="T30" s="165">
        <f>U$3</f>
        <v>0.2</v>
      </c>
      <c r="U30" s="148">
        <f>S30*T30</f>
        <v>88468.545864288011</v>
      </c>
      <c r="W30" s="154">
        <f>$E$25</f>
        <v>442342.72932144004</v>
      </c>
      <c r="X30" s="165">
        <f>Y$3</f>
        <v>0.27500000000000002</v>
      </c>
      <c r="Y30" s="148">
        <f>W30*X30</f>
        <v>121644.25056339602</v>
      </c>
      <c r="AA30" s="154">
        <f>$E$25</f>
        <v>442342.72932144004</v>
      </c>
      <c r="AB30" s="165">
        <f>AC$3</f>
        <v>0.15</v>
      </c>
      <c r="AC30" s="148">
        <f>AA30*AB30</f>
        <v>66351.409398215997</v>
      </c>
      <c r="AE30" s="154">
        <f>$E$25</f>
        <v>442342.72932144004</v>
      </c>
      <c r="AF30" s="165">
        <f>AG$3</f>
        <v>0.38100000000000001</v>
      </c>
      <c r="AG30" s="148">
        <f>AE30*AF30</f>
        <v>168532.57987146865</v>
      </c>
      <c r="AI30" s="154">
        <f>$E$25</f>
        <v>442342.72932144004</v>
      </c>
      <c r="AJ30" s="165">
        <f>AK$3</f>
        <v>0.55600000000000005</v>
      </c>
      <c r="AK30" s="148">
        <f>AI30*AJ30</f>
        <v>245942.55750272068</v>
      </c>
      <c r="AM30" s="154">
        <f>$E$25</f>
        <v>442342.72932144004</v>
      </c>
      <c r="AN30" s="165">
        <f>AO$3</f>
        <v>0.47599999999999998</v>
      </c>
      <c r="AO30" s="148">
        <f>AM30*AN30</f>
        <v>210555.13915700544</v>
      </c>
      <c r="AQ30" s="154">
        <f>$E$25</f>
        <v>442342.72932144004</v>
      </c>
      <c r="AR30" s="165">
        <f>AS$3</f>
        <v>1.0030000000000001</v>
      </c>
      <c r="AS30" s="148">
        <f>AQ30*AR30</f>
        <v>443669.75750940439</v>
      </c>
      <c r="AU30" s="154">
        <f>$E$25</f>
        <v>442342.72932144004</v>
      </c>
      <c r="AV30" s="165">
        <f>AW$3</f>
        <v>1.1030000000000002</v>
      </c>
      <c r="AW30" s="148">
        <f>AU30*AV30</f>
        <v>487904.03044154844</v>
      </c>
      <c r="AY30" s="154">
        <f>$E$25</f>
        <v>442342.72932144004</v>
      </c>
      <c r="AZ30" s="165">
        <f>BA$3</f>
        <v>0</v>
      </c>
      <c r="BA30" s="148">
        <f>AY30*AZ30</f>
        <v>0</v>
      </c>
    </row>
    <row r="31" spans="1:54" x14ac:dyDescent="0.35">
      <c r="A31" s="231"/>
      <c r="B31" s="145" t="s">
        <v>128</v>
      </c>
      <c r="C31" s="154">
        <v>30261</v>
      </c>
      <c r="D31" s="165">
        <f>C$3</f>
        <v>0</v>
      </c>
      <c r="E31" s="148">
        <f t="shared" si="12"/>
        <v>0</v>
      </c>
      <c r="G31" s="154">
        <f>$E$29</f>
        <v>61732.439999999995</v>
      </c>
      <c r="H31" s="165">
        <f>I$3</f>
        <v>0.11</v>
      </c>
      <c r="I31" s="148">
        <f t="shared" ref="I31" si="13">G31*H31</f>
        <v>6790.5683999999992</v>
      </c>
      <c r="K31" s="154">
        <f>$E$29</f>
        <v>61732.439999999995</v>
      </c>
      <c r="L31" s="165">
        <f>M$3</f>
        <v>0.25</v>
      </c>
      <c r="M31" s="148">
        <f t="shared" ref="M31" si="14">K31*L31</f>
        <v>15433.109999999999</v>
      </c>
      <c r="O31" s="154">
        <f>$E$29</f>
        <v>61732.439999999995</v>
      </c>
      <c r="P31" s="165">
        <f>Q$3</f>
        <v>0.1</v>
      </c>
      <c r="Q31" s="148">
        <f t="shared" ref="Q31" si="15">O31*P31</f>
        <v>6173.2439999999997</v>
      </c>
      <c r="S31" s="154">
        <f>$E$29</f>
        <v>61732.439999999995</v>
      </c>
      <c r="T31" s="165">
        <f>U$3</f>
        <v>0.2</v>
      </c>
      <c r="U31" s="148">
        <f t="shared" ref="U31" si="16">S31*T31</f>
        <v>12346.487999999999</v>
      </c>
      <c r="W31" s="154">
        <f>$E$29</f>
        <v>61732.439999999995</v>
      </c>
      <c r="X31" s="165">
        <f>Y$3</f>
        <v>0.27500000000000002</v>
      </c>
      <c r="Y31" s="148">
        <f t="shared" ref="Y31" si="17">W31*X31</f>
        <v>16976.420999999998</v>
      </c>
      <c r="AA31" s="154">
        <f>$E$29</f>
        <v>61732.439999999995</v>
      </c>
      <c r="AB31" s="165">
        <f>AC$3</f>
        <v>0.15</v>
      </c>
      <c r="AC31" s="148">
        <f t="shared" ref="AC31" si="18">AA31*AB31</f>
        <v>9259.8659999999982</v>
      </c>
      <c r="AE31" s="154">
        <f>$E$29</f>
        <v>61732.439999999995</v>
      </c>
      <c r="AF31" s="165">
        <f>AG$3</f>
        <v>0.38100000000000001</v>
      </c>
      <c r="AG31" s="148">
        <f t="shared" ref="AG31" si="19">AE31*AF31</f>
        <v>23520.059639999999</v>
      </c>
      <c r="AI31" s="154">
        <f>$E$29</f>
        <v>61732.439999999995</v>
      </c>
      <c r="AJ31" s="165">
        <f>AK$3</f>
        <v>0.55600000000000005</v>
      </c>
      <c r="AK31" s="148">
        <f t="shared" ref="AK31" si="20">AI31*AJ31</f>
        <v>34323.236640000003</v>
      </c>
      <c r="AM31" s="154">
        <f>$E$29</f>
        <v>61732.439999999995</v>
      </c>
      <c r="AN31" s="165">
        <f>AO$3</f>
        <v>0.47599999999999998</v>
      </c>
      <c r="AO31" s="148">
        <f t="shared" ref="AO31" si="21">AM31*AN31</f>
        <v>29384.641439999996</v>
      </c>
      <c r="AQ31" s="154">
        <f>$E$29</f>
        <v>61732.439999999995</v>
      </c>
      <c r="AR31" s="165">
        <f>AS$3</f>
        <v>1.0030000000000001</v>
      </c>
      <c r="AS31" s="148">
        <f t="shared" ref="AS31" si="22">AQ31*AR31</f>
        <v>61917.637320000002</v>
      </c>
      <c r="AU31" s="154">
        <f>$E$29</f>
        <v>61732.439999999995</v>
      </c>
      <c r="AV31" s="165">
        <f>AW$3</f>
        <v>1.1030000000000002</v>
      </c>
      <c r="AW31" s="148">
        <f t="shared" ref="AW31" si="23">AU31*AV31</f>
        <v>68090.88132</v>
      </c>
      <c r="AY31" s="154">
        <f>$E$29</f>
        <v>61732.439999999995</v>
      </c>
      <c r="AZ31" s="165">
        <f>BA$3</f>
        <v>0</v>
      </c>
      <c r="BA31" s="148">
        <f t="shared" ref="BA31" si="24">AY31*AZ31</f>
        <v>0</v>
      </c>
    </row>
    <row r="32" spans="1:54" x14ac:dyDescent="0.35">
      <c r="A32" s="231"/>
      <c r="B32" s="166" t="s">
        <v>129</v>
      </c>
      <c r="C32" s="167">
        <v>65000</v>
      </c>
      <c r="D32" s="168">
        <v>1</v>
      </c>
      <c r="E32" s="169">
        <f>C32*D32</f>
        <v>65000</v>
      </c>
      <c r="G32" s="167">
        <f>$C$32*(1+I2)</f>
        <v>65000</v>
      </c>
      <c r="H32" s="168">
        <v>1</v>
      </c>
      <c r="I32" s="169">
        <f>G32*H32</f>
        <v>65000</v>
      </c>
      <c r="K32" s="167">
        <f>$C$32*(1+M2)</f>
        <v>65000</v>
      </c>
      <c r="L32" s="168">
        <v>1</v>
      </c>
      <c r="M32" s="169">
        <f>K32*L32</f>
        <v>65000</v>
      </c>
      <c r="O32" s="167">
        <f>$C$32*(1+Q2)</f>
        <v>81250</v>
      </c>
      <c r="P32" s="168">
        <v>1</v>
      </c>
      <c r="Q32" s="169">
        <f>O32*P32</f>
        <v>81250</v>
      </c>
      <c r="S32" s="167">
        <f>$C$32*(1+U2)</f>
        <v>81250</v>
      </c>
      <c r="T32" s="168">
        <v>1</v>
      </c>
      <c r="U32" s="169">
        <f>S32*T32</f>
        <v>81250</v>
      </c>
      <c r="W32" s="167">
        <f>$C$32*(1+Y2)</f>
        <v>81250</v>
      </c>
      <c r="X32" s="168">
        <v>1</v>
      </c>
      <c r="Y32" s="169">
        <f>W32*X32</f>
        <v>81250</v>
      </c>
      <c r="AA32" s="167">
        <f>$C$32*(1+AC2)</f>
        <v>99125</v>
      </c>
      <c r="AB32" s="168">
        <v>1</v>
      </c>
      <c r="AC32" s="169">
        <f>AA32*AB32</f>
        <v>99125</v>
      </c>
      <c r="AE32" s="167">
        <f>$C$32*(1+AG2)</f>
        <v>99125</v>
      </c>
      <c r="AF32" s="168">
        <v>1</v>
      </c>
      <c r="AG32" s="169">
        <f>AE32*AF32</f>
        <v>99125</v>
      </c>
      <c r="AI32" s="167">
        <f>$C$32*(1+AK2)</f>
        <v>99125</v>
      </c>
      <c r="AJ32" s="168">
        <v>1</v>
      </c>
      <c r="AK32" s="169">
        <f>AI32*AJ32</f>
        <v>99125</v>
      </c>
      <c r="AM32" s="167">
        <f>$C$32*(1+AO2)</f>
        <v>135265</v>
      </c>
      <c r="AN32" s="168">
        <v>1</v>
      </c>
      <c r="AO32" s="169">
        <f>AM32*AN32</f>
        <v>135265</v>
      </c>
      <c r="AQ32" s="167">
        <f>$C$32*(1+AS2)</f>
        <v>135265</v>
      </c>
      <c r="AR32" s="168">
        <v>1</v>
      </c>
      <c r="AS32" s="169">
        <f>AQ32*AR32</f>
        <v>135265</v>
      </c>
      <c r="AU32" s="167">
        <f>$C$32*(1+AW2)</f>
        <v>135265</v>
      </c>
      <c r="AV32" s="168">
        <v>1</v>
      </c>
      <c r="AW32" s="169">
        <f>AU32*AV32</f>
        <v>135265</v>
      </c>
      <c r="AY32" s="167">
        <f>$C$32*(1+BA2)</f>
        <v>251875</v>
      </c>
      <c r="AZ32" s="168">
        <v>1</v>
      </c>
      <c r="BA32" s="169">
        <f>AY32*AZ32</f>
        <v>251875</v>
      </c>
    </row>
    <row r="33" spans="1:54" x14ac:dyDescent="0.35">
      <c r="A33" s="230"/>
      <c r="B33" s="156" t="s">
        <v>130</v>
      </c>
      <c r="C33" s="157"/>
      <c r="D33" s="157"/>
      <c r="E33" s="158">
        <f>SUM(E29:E32)</f>
        <v>126732.44</v>
      </c>
      <c r="G33" s="157"/>
      <c r="H33" s="157"/>
      <c r="I33" s="158">
        <f>SUM(I29:I32)</f>
        <v>182180.70862535841</v>
      </c>
      <c r="K33" s="157"/>
      <c r="L33" s="157"/>
      <c r="M33" s="158">
        <f>SUM(M29:M32)</f>
        <v>252751.23233035998</v>
      </c>
      <c r="O33" s="157"/>
      <c r="P33" s="157"/>
      <c r="Q33" s="158">
        <f>SUM(Q29:Q32)</f>
        <v>208823.06693214399</v>
      </c>
      <c r="S33" s="157"/>
      <c r="T33" s="157"/>
      <c r="U33" s="158">
        <f>SUM(U29:U32)</f>
        <v>259230.583864288</v>
      </c>
      <c r="W33" s="157"/>
      <c r="X33" s="157"/>
      <c r="Y33" s="158">
        <f>SUM(Y29:Y32)</f>
        <v>297036.22156339604</v>
      </c>
      <c r="AA33" s="157"/>
      <c r="AB33" s="157"/>
      <c r="AC33" s="158">
        <f>SUM(AC29:AC32)</f>
        <v>268878.246398216</v>
      </c>
      <c r="AE33" s="157"/>
      <c r="AF33" s="157"/>
      <c r="AG33" s="158">
        <f>SUM(AG29:AG32)</f>
        <v>385319.61051146861</v>
      </c>
      <c r="AI33" s="157"/>
      <c r="AJ33" s="157"/>
      <c r="AK33" s="158">
        <f>SUM(AK29:AK32)</f>
        <v>473532.76514272066</v>
      </c>
      <c r="AM33" s="157"/>
      <c r="AN33" s="157"/>
      <c r="AO33" s="158">
        <f>SUM(AO29:AO32)</f>
        <v>503669.98823700543</v>
      </c>
      <c r="AQ33" s="157"/>
      <c r="AR33" s="157"/>
      <c r="AS33" s="158">
        <f>SUM(AS29:AS32)</f>
        <v>769317.60246940434</v>
      </c>
      <c r="AU33" s="157"/>
      <c r="AV33" s="157"/>
      <c r="AW33" s="158">
        <f>SUM(AW29:AW32)</f>
        <v>819725.11940154852</v>
      </c>
      <c r="AY33" s="157"/>
      <c r="AZ33" s="157"/>
      <c r="BA33" s="158">
        <f>SUM(BA29:BA32)</f>
        <v>491088.20499999996</v>
      </c>
      <c r="BB33" s="20">
        <f>+BA33/E33-1</f>
        <v>2.8749999999999996</v>
      </c>
    </row>
    <row r="34" spans="1:54" x14ac:dyDescent="0.35">
      <c r="C34" s="160"/>
      <c r="D34" s="160"/>
      <c r="G34" s="160"/>
      <c r="H34" s="160"/>
      <c r="I34" s="159">
        <f>+I33/E33</f>
        <v>1.4375222999364521</v>
      </c>
      <c r="K34" s="160"/>
      <c r="L34" s="160"/>
      <c r="M34" s="159">
        <f>+M33/I33</f>
        <v>1.3873655132724552</v>
      </c>
      <c r="O34" s="160"/>
      <c r="P34" s="160"/>
      <c r="Q34" s="159">
        <f>+Q33/M33</f>
        <v>0.82619999517628695</v>
      </c>
      <c r="S34" s="160"/>
      <c r="T34" s="160"/>
      <c r="U34" s="159">
        <f>+U33/Q33</f>
        <v>1.2413886438538118</v>
      </c>
      <c r="W34" s="160"/>
      <c r="X34" s="160"/>
      <c r="Y34" s="159">
        <f>+Y33/U33</f>
        <v>1.1458378758229391</v>
      </c>
      <c r="AA34" s="160"/>
      <c r="AB34" s="160"/>
      <c r="AC34" s="159">
        <f>+AC33/Y33</f>
        <v>0.90520356400651858</v>
      </c>
      <c r="AE34" s="160"/>
      <c r="AF34" s="160"/>
      <c r="AG34" s="159">
        <f>+AG33/AC33</f>
        <v>1.4330635359053918</v>
      </c>
      <c r="AI34" s="160"/>
      <c r="AJ34" s="160"/>
      <c r="AK34" s="159">
        <f>+AK33/AG33</f>
        <v>1.2289350249112911</v>
      </c>
      <c r="AM34" s="160"/>
      <c r="AN34" s="160"/>
      <c r="AO34" s="159">
        <f>+AO33/AK33</f>
        <v>1.0636433744668154</v>
      </c>
      <c r="AQ34" s="160"/>
      <c r="AR34" s="160"/>
      <c r="AS34" s="159">
        <f>+AS33/AO33</f>
        <v>1.5274239490866717</v>
      </c>
      <c r="AU34" s="160"/>
      <c r="AV34" s="160"/>
      <c r="AW34" s="159">
        <f>+AW33/AS33</f>
        <v>1.065522375635684</v>
      </c>
      <c r="AY34" s="160"/>
      <c r="AZ34" s="160"/>
      <c r="BA34" s="159">
        <f>+BA33/AW33</f>
        <v>0.59908888159792584</v>
      </c>
    </row>
    <row r="35" spans="1:54" x14ac:dyDescent="0.35">
      <c r="A35" s="228"/>
      <c r="B35" s="142" t="s">
        <v>131</v>
      </c>
      <c r="C35" s="144">
        <f>E25</f>
        <v>442342.72932144004</v>
      </c>
      <c r="D35" s="170">
        <v>0.40755372923600003</v>
      </c>
      <c r="E35" s="144">
        <f>C35*D35</f>
        <v>180278.42893538342</v>
      </c>
      <c r="G35" s="144">
        <f>I25</f>
        <v>442342.72932144004</v>
      </c>
      <c r="H35" s="170">
        <v>0.40755372923600003</v>
      </c>
      <c r="I35" s="144">
        <f>G35*H35</f>
        <v>180278.42893538342</v>
      </c>
      <c r="K35" s="144">
        <f>M25</f>
        <v>442342.72932144004</v>
      </c>
      <c r="L35" s="170">
        <v>0.40755372923600003</v>
      </c>
      <c r="M35" s="144">
        <f>K35*L35</f>
        <v>180278.42893538342</v>
      </c>
      <c r="O35" s="144">
        <f>Q25</f>
        <v>552928.41165180004</v>
      </c>
      <c r="P35" s="170">
        <v>0.40755372923600003</v>
      </c>
      <c r="Q35" s="144">
        <f>O35*P35</f>
        <v>225348.03616922928</v>
      </c>
      <c r="S35" s="144">
        <f>U25</f>
        <v>552928.41165180004</v>
      </c>
      <c r="T35" s="170">
        <v>0.40755372923600003</v>
      </c>
      <c r="U35" s="144">
        <f>S35*T35</f>
        <v>225348.03616922928</v>
      </c>
      <c r="W35" s="144">
        <f>Y25</f>
        <v>552928.41165180004</v>
      </c>
      <c r="X35" s="170">
        <v>0.40755372923600003</v>
      </c>
      <c r="Y35" s="144">
        <f>W35*X35</f>
        <v>225348.03616922928</v>
      </c>
      <c r="AA35" s="144">
        <f>AC25</f>
        <v>674572.66221519606</v>
      </c>
      <c r="AB35" s="170">
        <v>0.40755372923600003</v>
      </c>
      <c r="AC35" s="144">
        <f>AA35*AB35</f>
        <v>274924.60412645974</v>
      </c>
      <c r="AE35" s="144">
        <f>AG25</f>
        <v>674572.66221519606</v>
      </c>
      <c r="AF35" s="170">
        <v>0.40755372923600003</v>
      </c>
      <c r="AG35" s="144">
        <f>AE35*AF35</f>
        <v>274924.60412645974</v>
      </c>
      <c r="AI35" s="144">
        <f>AK25</f>
        <v>674572.66221519606</v>
      </c>
      <c r="AJ35" s="170">
        <v>0.40755372923600003</v>
      </c>
      <c r="AK35" s="144">
        <f>AI35*AJ35</f>
        <v>274924.60412645974</v>
      </c>
      <c r="AM35" s="144">
        <f>AO25</f>
        <v>920515.21971791645</v>
      </c>
      <c r="AN35" s="170">
        <v>0.40755372923600003</v>
      </c>
      <c r="AO35" s="144">
        <f>AM35*AN35</f>
        <v>375159.41061453277</v>
      </c>
      <c r="AQ35" s="144">
        <f>AS25</f>
        <v>920515.21971791645</v>
      </c>
      <c r="AR35" s="170">
        <v>0.40755372923600003</v>
      </c>
      <c r="AS35" s="144">
        <f>AQ35*AR35</f>
        <v>375159.41061453277</v>
      </c>
      <c r="AU35" s="144">
        <f>AW25</f>
        <v>920515.21971791645</v>
      </c>
      <c r="AV35" s="170">
        <v>0.40755372923600003</v>
      </c>
      <c r="AW35" s="144">
        <f>AU35*AV35</f>
        <v>375159.41061453277</v>
      </c>
      <c r="AY35" s="144">
        <f>BA25</f>
        <v>1714078.0761205801</v>
      </c>
      <c r="AZ35" s="170">
        <v>0.40755372923600003</v>
      </c>
      <c r="BA35" s="144">
        <f>AY35*AZ35</f>
        <v>698578.91212461074</v>
      </c>
    </row>
    <row r="36" spans="1:54" x14ac:dyDescent="0.35">
      <c r="A36" s="232"/>
      <c r="B36" s="145" t="s">
        <v>132</v>
      </c>
      <c r="C36" s="148">
        <f>E30</f>
        <v>0</v>
      </c>
      <c r="D36" s="171">
        <v>0.20783551299200004</v>
      </c>
      <c r="E36" s="148">
        <f>C36*D36</f>
        <v>0</v>
      </c>
      <c r="G36" s="148">
        <f>I30</f>
        <v>48657.700225358407</v>
      </c>
      <c r="H36" s="171">
        <v>0.20783551299200004</v>
      </c>
      <c r="I36" s="148">
        <f>G36*H36</f>
        <v>10112.798087348321</v>
      </c>
      <c r="K36" s="148">
        <f>M30</f>
        <v>110585.68233036001</v>
      </c>
      <c r="L36" s="171">
        <v>0.20783551299200004</v>
      </c>
      <c r="M36" s="148">
        <f>K36*L36</f>
        <v>22983.632016700725</v>
      </c>
      <c r="O36" s="148">
        <f>Q30</f>
        <v>44234.272932144006</v>
      </c>
      <c r="P36" s="171">
        <v>0.20783551299200004</v>
      </c>
      <c r="Q36" s="148">
        <f>O36*P36</f>
        <v>9193.4528066802905</v>
      </c>
      <c r="S36" s="148">
        <f>U30</f>
        <v>88468.545864288011</v>
      </c>
      <c r="T36" s="171">
        <v>0.20783551299200004</v>
      </c>
      <c r="U36" s="148">
        <f>S36*T36</f>
        <v>18386.905613360581</v>
      </c>
      <c r="W36" s="148">
        <f>Y30</f>
        <v>121644.25056339602</v>
      </c>
      <c r="X36" s="171">
        <v>0.20783551299200004</v>
      </c>
      <c r="Y36" s="148">
        <f>W36*X36</f>
        <v>25281.995218370801</v>
      </c>
      <c r="AA36" s="148">
        <f>AC30</f>
        <v>66351.409398215997</v>
      </c>
      <c r="AB36" s="171">
        <v>0.20783551299200004</v>
      </c>
      <c r="AC36" s="148">
        <f>AA36*AB36</f>
        <v>13790.179210020435</v>
      </c>
      <c r="AE36" s="148">
        <f>AG30</f>
        <v>168532.57987146865</v>
      </c>
      <c r="AF36" s="171">
        <v>0.20783551299200004</v>
      </c>
      <c r="AG36" s="148">
        <f>AE36*AF36</f>
        <v>35027.05519345191</v>
      </c>
      <c r="AI36" s="148">
        <f>AK30</f>
        <v>245942.55750272068</v>
      </c>
      <c r="AJ36" s="171">
        <v>0.20783551299200004</v>
      </c>
      <c r="AK36" s="148">
        <f>AI36*AJ36</f>
        <v>51115.597605142422</v>
      </c>
      <c r="AM36" s="148">
        <f>AO30</f>
        <v>210555.13915700544</v>
      </c>
      <c r="AN36" s="171">
        <v>0.20783551299200004</v>
      </c>
      <c r="AO36" s="148">
        <f>AM36*AN36</f>
        <v>43760.835359798177</v>
      </c>
      <c r="AQ36" s="148">
        <f>AS30</f>
        <v>443669.75750940439</v>
      </c>
      <c r="AR36" s="171">
        <v>0.20783551299200004</v>
      </c>
      <c r="AS36" s="148">
        <f>AQ36*AR36</f>
        <v>92210.331651003318</v>
      </c>
      <c r="AU36" s="148">
        <f>AW30</f>
        <v>487904.03044154844</v>
      </c>
      <c r="AV36" s="171">
        <v>0.20783551299200004</v>
      </c>
      <c r="AW36" s="148">
        <f>AU36*AV36</f>
        <v>101403.78445768362</v>
      </c>
      <c r="AY36" s="148">
        <f>BA30</f>
        <v>0</v>
      </c>
      <c r="AZ36" s="171">
        <v>0.20783551299200004</v>
      </c>
      <c r="BA36" s="148">
        <f>AY36*AZ36</f>
        <v>0</v>
      </c>
    </row>
    <row r="37" spans="1:54" x14ac:dyDescent="0.35">
      <c r="A37" s="232"/>
      <c r="B37" s="166" t="s">
        <v>133</v>
      </c>
      <c r="C37" s="169">
        <f>E29+E31+E32</f>
        <v>126732.44</v>
      </c>
      <c r="D37" s="172">
        <v>2.8400000000000002E-2</v>
      </c>
      <c r="E37" s="169">
        <f>C37*D37</f>
        <v>3599.2012960000002</v>
      </c>
      <c r="G37" s="169">
        <f>I29+I31+I32</f>
        <v>133523.00839999999</v>
      </c>
      <c r="H37" s="172">
        <v>2.8400000000000002E-2</v>
      </c>
      <c r="I37" s="169">
        <f>G37*H37</f>
        <v>3792.0534385599999</v>
      </c>
      <c r="K37" s="169">
        <f>M29+M31+M32</f>
        <v>142165.54999999999</v>
      </c>
      <c r="L37" s="172">
        <v>2.8400000000000002E-2</v>
      </c>
      <c r="M37" s="169">
        <f>K37*L37</f>
        <v>4037.50162</v>
      </c>
      <c r="O37" s="169">
        <f>Q29+Q31+Q32</f>
        <v>164588.79399999999</v>
      </c>
      <c r="P37" s="172">
        <v>2.8400000000000002E-2</v>
      </c>
      <c r="Q37" s="169">
        <f>O37*P37</f>
        <v>4674.3217495999997</v>
      </c>
      <c r="S37" s="169">
        <f>U29+U31+U32</f>
        <v>170762.038</v>
      </c>
      <c r="T37" s="172">
        <v>2.8400000000000002E-2</v>
      </c>
      <c r="U37" s="169">
        <f>S37*T37</f>
        <v>4849.6418792000004</v>
      </c>
      <c r="W37" s="169">
        <f>Y29+Y31+Y32</f>
        <v>175391.97099999999</v>
      </c>
      <c r="X37" s="172">
        <v>2.8400000000000002E-2</v>
      </c>
      <c r="Y37" s="169">
        <f>W37*X37</f>
        <v>4981.1319764</v>
      </c>
      <c r="AA37" s="169">
        <f>AC29+AC31+AC32</f>
        <v>202526.83699999997</v>
      </c>
      <c r="AB37" s="172">
        <v>2.8400000000000002E-2</v>
      </c>
      <c r="AC37" s="169">
        <f>AA37*AB37</f>
        <v>5751.7621707999997</v>
      </c>
      <c r="AE37" s="169">
        <f>AG29+AG31+AG32</f>
        <v>216787.03063999998</v>
      </c>
      <c r="AF37" s="172">
        <v>2.8400000000000002E-2</v>
      </c>
      <c r="AG37" s="169">
        <f>AE37*AF37</f>
        <v>6156.7516701759996</v>
      </c>
      <c r="AI37" s="169">
        <f>AK29+AK31+AK32</f>
        <v>227590.20763999998</v>
      </c>
      <c r="AJ37" s="172">
        <v>2.8400000000000002E-2</v>
      </c>
      <c r="AK37" s="169">
        <f>AI37*AJ37</f>
        <v>6463.5618969759998</v>
      </c>
      <c r="AM37" s="169">
        <f>AO29+AO31+AO32</f>
        <v>293114.84908000001</v>
      </c>
      <c r="AN37" s="172">
        <v>2.8400000000000002E-2</v>
      </c>
      <c r="AO37" s="169">
        <f>AM37*AN37</f>
        <v>8324.4617138720005</v>
      </c>
      <c r="AQ37" s="169">
        <f>AS29+AS31+AS32</f>
        <v>325647.84496000002</v>
      </c>
      <c r="AR37" s="172">
        <v>2.8400000000000002E-2</v>
      </c>
      <c r="AS37" s="169">
        <f>AQ37*AR37</f>
        <v>9248.3987968640013</v>
      </c>
      <c r="AU37" s="169">
        <f>AW29+AW31+AW32</f>
        <v>331821.08896000002</v>
      </c>
      <c r="AV37" s="172">
        <v>2.8400000000000002E-2</v>
      </c>
      <c r="AW37" s="169">
        <f>AU37*AV37</f>
        <v>9423.7189264640019</v>
      </c>
      <c r="AY37" s="169">
        <f>BA29+BA31+BA32</f>
        <v>491088.20499999996</v>
      </c>
      <c r="AZ37" s="172">
        <v>2.8400000000000002E-2</v>
      </c>
      <c r="BA37" s="169">
        <f>AY37*AZ37</f>
        <v>13946.905021999999</v>
      </c>
    </row>
    <row r="38" spans="1:54" x14ac:dyDescent="0.35">
      <c r="A38" s="230"/>
      <c r="B38" s="156" t="s">
        <v>134</v>
      </c>
      <c r="C38" s="157"/>
      <c r="D38" s="157"/>
      <c r="E38" s="173">
        <f>SUM(E35:E37)</f>
        <v>183877.63023138343</v>
      </c>
      <c r="G38" s="157"/>
      <c r="H38" s="157"/>
      <c r="I38" s="173">
        <f>SUM(I35:I37)</f>
        <v>194183.28046129172</v>
      </c>
      <c r="K38" s="157"/>
      <c r="L38" s="157"/>
      <c r="M38" s="173">
        <f>SUM(M35:M37)</f>
        <v>207299.56257208413</v>
      </c>
      <c r="O38" s="157"/>
      <c r="P38" s="157"/>
      <c r="Q38" s="173">
        <f>SUM(Q35:Q37)</f>
        <v>239215.81072550957</v>
      </c>
      <c r="R38" s="159">
        <f>+Q38/E38</f>
        <v>1.3009511294249934</v>
      </c>
      <c r="S38" s="157"/>
      <c r="T38" s="157"/>
      <c r="U38" s="173">
        <f>SUM(U35:U37)</f>
        <v>248584.58366178986</v>
      </c>
      <c r="W38" s="157"/>
      <c r="X38" s="157"/>
      <c r="Y38" s="173">
        <f>SUM(Y35:Y37)</f>
        <v>255611.16336400009</v>
      </c>
      <c r="AA38" s="157"/>
      <c r="AB38" s="157"/>
      <c r="AC38" s="173">
        <f>SUM(AC35:AC37)</f>
        <v>294466.54550728021</v>
      </c>
      <c r="AE38" s="157"/>
      <c r="AF38" s="157"/>
      <c r="AG38" s="173">
        <f>SUM(AG35:AG37)</f>
        <v>316108.41099008766</v>
      </c>
      <c r="AI38" s="157"/>
      <c r="AJ38" s="157"/>
      <c r="AK38" s="173">
        <f>SUM(AK35:AK37)</f>
        <v>332503.76362857822</v>
      </c>
      <c r="AM38" s="157"/>
      <c r="AN38" s="157"/>
      <c r="AO38" s="173">
        <f>SUM(AO35:AO37)</f>
        <v>427244.70768820291</v>
      </c>
      <c r="AQ38" s="157"/>
      <c r="AR38" s="157"/>
      <c r="AS38" s="173">
        <f>SUM(AS35:AS37)</f>
        <v>476618.14106240013</v>
      </c>
      <c r="AU38" s="157"/>
      <c r="AV38" s="157"/>
      <c r="AW38" s="173">
        <f>SUM(AW35:AW37)</f>
        <v>485986.91399868036</v>
      </c>
      <c r="AY38" s="157"/>
      <c r="AZ38" s="157"/>
      <c r="BA38" s="173">
        <f>SUM(BA35:BA37)</f>
        <v>712525.8171466107</v>
      </c>
      <c r="BB38" s="20">
        <f>+BA38/E38-1</f>
        <v>2.8749999999999996</v>
      </c>
    </row>
    <row r="39" spans="1:54" x14ac:dyDescent="0.35">
      <c r="C39" s="160"/>
      <c r="D39" s="160"/>
      <c r="G39" s="160"/>
      <c r="H39" s="160"/>
      <c r="K39" s="160"/>
      <c r="L39" s="160"/>
      <c r="O39" s="160"/>
      <c r="P39" s="160"/>
      <c r="S39" s="160"/>
      <c r="T39" s="160"/>
      <c r="W39" s="160"/>
      <c r="X39" s="160"/>
      <c r="AA39" s="160"/>
      <c r="AB39" s="160"/>
      <c r="AE39" s="160"/>
      <c r="AF39" s="160"/>
      <c r="AI39" s="160"/>
      <c r="AJ39" s="160"/>
      <c r="AM39" s="160"/>
      <c r="AN39" s="160"/>
      <c r="AQ39" s="160"/>
      <c r="AR39" s="160"/>
      <c r="AU39" s="160"/>
      <c r="AV39" s="160"/>
      <c r="AY39" s="160"/>
      <c r="AZ39" s="160"/>
    </row>
    <row r="40" spans="1:54" x14ac:dyDescent="0.35">
      <c r="A40" s="174" t="s">
        <v>135</v>
      </c>
      <c r="B40" s="175"/>
      <c r="C40" s="176"/>
      <c r="D40" s="176"/>
      <c r="E40" s="177">
        <f>E25+E33+E38</f>
        <v>752952.79955282342</v>
      </c>
      <c r="G40" s="176"/>
      <c r="H40" s="176"/>
      <c r="I40" s="177">
        <f>I25+I33+I38</f>
        <v>818706.7184080903</v>
      </c>
      <c r="K40" s="176"/>
      <c r="L40" s="176"/>
      <c r="M40" s="177">
        <f>M25+M33+M38</f>
        <v>902393.5242238841</v>
      </c>
      <c r="O40" s="176"/>
      <c r="P40" s="176"/>
      <c r="Q40" s="177">
        <f>Q25+Q33+Q38</f>
        <v>1000967.2893094536</v>
      </c>
      <c r="R40" s="159"/>
      <c r="S40" s="176"/>
      <c r="T40" s="176"/>
      <c r="U40" s="177">
        <f>U25+U33+U38</f>
        <v>1060743.5791778779</v>
      </c>
      <c r="W40" s="176"/>
      <c r="X40" s="176"/>
      <c r="Y40" s="177">
        <f>Y25+Y33+Y38</f>
        <v>1105575.7965791961</v>
      </c>
      <c r="AA40" s="176"/>
      <c r="AB40" s="176"/>
      <c r="AC40" s="177">
        <f>AC25+AC33+AC38</f>
        <v>1237917.4541206923</v>
      </c>
      <c r="AE40" s="176"/>
      <c r="AF40" s="176"/>
      <c r="AG40" s="177">
        <f>AG25+AG33+AG38</f>
        <v>1376000.6837167526</v>
      </c>
      <c r="AI40" s="176"/>
      <c r="AJ40" s="176"/>
      <c r="AK40" s="177">
        <f>AK25+AK33+AK38</f>
        <v>1480609.190986495</v>
      </c>
      <c r="AM40" s="176"/>
      <c r="AN40" s="176"/>
      <c r="AO40" s="177">
        <f>AO25+AO33+AO38</f>
        <v>1851429.9156431246</v>
      </c>
      <c r="AQ40" s="176"/>
      <c r="AR40" s="176"/>
      <c r="AS40" s="177">
        <f>AS25+AS33+AS38</f>
        <v>2166450.9632497211</v>
      </c>
      <c r="AU40" s="176"/>
      <c r="AV40" s="176"/>
      <c r="AW40" s="177">
        <f>AW25+AW33+AW38</f>
        <v>2226227.2531181453</v>
      </c>
      <c r="AY40" s="176"/>
      <c r="AZ40" s="176"/>
      <c r="BA40" s="177">
        <f>BA25+BA33+BA38</f>
        <v>2917692.0982671911</v>
      </c>
      <c r="BB40" s="20">
        <f>+BA40/E40-1</f>
        <v>2.8750000000000004</v>
      </c>
    </row>
    <row r="42" spans="1:54" x14ac:dyDescent="0.35">
      <c r="C42" s="3"/>
      <c r="I42" s="3">
        <f>I40/E40-1</f>
        <v>8.7328075404351946E-2</v>
      </c>
      <c r="M42" s="3">
        <f>M40/I40-1</f>
        <v>0.10221829616656386</v>
      </c>
      <c r="Q42" s="3">
        <f>Q40/M40-1</f>
        <v>0.10923589591397964</v>
      </c>
      <c r="U42" s="3">
        <f>U40/Q40-1</f>
        <v>5.9718524777830462E-2</v>
      </c>
      <c r="Y42" s="3">
        <f>Y40/U40-1</f>
        <v>4.2264896324958334E-2</v>
      </c>
      <c r="AC42" s="3">
        <f>AC40/Y40-1</f>
        <v>0.11970383030361154</v>
      </c>
      <c r="AG42" s="3">
        <f>AG40/AC40-1</f>
        <v>0.11154477961064257</v>
      </c>
      <c r="AK42" s="3">
        <f>AK40/AG40-1</f>
        <v>7.6023586694144329E-2</v>
      </c>
      <c r="AO42" s="3">
        <f>AO40/AK40-1</f>
        <v>0.2504514539785887</v>
      </c>
      <c r="AS42" s="3">
        <f>AS40/AO40-1</f>
        <v>0.17015013365880982</v>
      </c>
      <c r="AW42" s="3">
        <f>AW40/AS40-1</f>
        <v>2.7591803776051638E-2</v>
      </c>
      <c r="BA42" s="3">
        <f>BA40/AW40-1</f>
        <v>0.31059939823328997</v>
      </c>
    </row>
    <row r="44" spans="1:54" x14ac:dyDescent="0.35">
      <c r="C44" s="178"/>
      <c r="I44" s="178">
        <f>I40/$E$40-1</f>
        <v>8.7328075404351946E-2</v>
      </c>
      <c r="M44" s="178">
        <f>M40/$E$40-1</f>
        <v>0.19847289864625384</v>
      </c>
      <c r="Q44" s="178">
        <f>Q40/$E$40-1</f>
        <v>0.32938915945850167</v>
      </c>
      <c r="U44" s="178">
        <f>U40/$E$40-1</f>
        <v>0.40877831891700311</v>
      </c>
      <c r="Y44" s="178">
        <f>Y40/$E$40-1</f>
        <v>0.46832018851087942</v>
      </c>
      <c r="AC44" s="178">
        <f>AC40/$E$40-1</f>
        <v>0.64408373918775275</v>
      </c>
      <c r="AG44" s="178">
        <f>AG40/$E$40-1</f>
        <v>0.82747269753689157</v>
      </c>
      <c r="AK44" s="178">
        <f>AK40/$E$40-1</f>
        <v>0.9664037265892691</v>
      </c>
      <c r="AO44" s="178">
        <f>AO40/$E$40-1</f>
        <v>1.4588923990224667</v>
      </c>
      <c r="AS44" s="178">
        <f>AS40/$E$40-1</f>
        <v>1.877273269368771</v>
      </c>
      <c r="AW44" s="178">
        <f>AW40/$E$40-1</f>
        <v>1.9566624288272725</v>
      </c>
      <c r="BA44" s="178">
        <f>BA40/$E$40-1</f>
        <v>2.8750000000000004</v>
      </c>
    </row>
    <row r="48" spans="1:54" x14ac:dyDescent="0.35">
      <c r="B48" s="233" t="s">
        <v>136</v>
      </c>
      <c r="C48" s="234"/>
      <c r="E48" s="233" t="s">
        <v>137</v>
      </c>
      <c r="F48" s="234"/>
    </row>
    <row r="49" spans="1:6" x14ac:dyDescent="0.35">
      <c r="E49" s="179"/>
      <c r="F49" s="179"/>
    </row>
    <row r="50" spans="1:6" x14ac:dyDescent="0.35">
      <c r="C50" s="163" t="s">
        <v>138</v>
      </c>
      <c r="F50" s="163" t="s">
        <v>138</v>
      </c>
    </row>
    <row r="51" spans="1:6" x14ac:dyDescent="0.35">
      <c r="C51" s="180">
        <f>C58+C54</f>
        <v>0.2707</v>
      </c>
      <c r="F51" s="180">
        <f>F58+F54</f>
        <v>9.0400000000000008E-2</v>
      </c>
    </row>
    <row r="52" spans="1:6" x14ac:dyDescent="0.35">
      <c r="E52" s="181"/>
      <c r="F52" s="181"/>
    </row>
    <row r="53" spans="1:6" ht="15.5" x14ac:dyDescent="0.35">
      <c r="A53" s="182"/>
      <c r="B53" s="226" t="s">
        <v>139</v>
      </c>
      <c r="C53" s="227"/>
      <c r="D53" s="183"/>
      <c r="E53" s="226" t="s">
        <v>139</v>
      </c>
      <c r="F53" s="227"/>
    </row>
    <row r="54" spans="1:6" ht="15.5" x14ac:dyDescent="0.35">
      <c r="A54" s="184" t="s">
        <v>140</v>
      </c>
      <c r="B54" s="185"/>
      <c r="C54" s="186">
        <f>SUM(B55:B56)-B57</f>
        <v>0.20199999999999999</v>
      </c>
      <c r="D54" s="187"/>
      <c r="E54" s="185"/>
      <c r="F54" s="186">
        <f>SUM(E55:E56)-E57</f>
        <v>2.1999999999999999E-2</v>
      </c>
    </row>
    <row r="55" spans="1:6" ht="15.5" x14ac:dyDescent="0.35">
      <c r="A55" s="188" t="s">
        <v>141</v>
      </c>
      <c r="B55" s="189">
        <v>0.18</v>
      </c>
      <c r="C55" s="190"/>
      <c r="D55" s="191"/>
      <c r="E55" s="189"/>
      <c r="F55" s="190"/>
    </row>
    <row r="56" spans="1:6" ht="15.5" x14ac:dyDescent="0.35">
      <c r="A56" s="192" t="s">
        <v>142</v>
      </c>
      <c r="B56" s="193">
        <v>0.06</v>
      </c>
      <c r="C56" s="194"/>
      <c r="D56" s="191"/>
      <c r="E56" s="193">
        <v>0.06</v>
      </c>
      <c r="F56" s="194"/>
    </row>
    <row r="57" spans="1:6" ht="15.5" x14ac:dyDescent="0.35">
      <c r="A57" s="195" t="s">
        <v>143</v>
      </c>
      <c r="B57" s="193">
        <v>3.7999999999999999E-2</v>
      </c>
      <c r="C57" s="194"/>
      <c r="D57" s="191"/>
      <c r="E57" s="193">
        <v>3.7999999999999999E-2</v>
      </c>
      <c r="F57" s="194"/>
    </row>
    <row r="58" spans="1:6" ht="15.5" x14ac:dyDescent="0.35">
      <c r="A58" s="196" t="s">
        <v>144</v>
      </c>
      <c r="B58" s="197"/>
      <c r="C58" s="198">
        <f>SUM(B59:B64)</f>
        <v>6.8700000000000011E-2</v>
      </c>
      <c r="D58" s="183"/>
      <c r="E58" s="197"/>
      <c r="F58" s="198">
        <f>SUM(E59:E64)</f>
        <v>6.8400000000000002E-2</v>
      </c>
    </row>
    <row r="59" spans="1:6" ht="15.5" x14ac:dyDescent="0.35">
      <c r="A59" s="188" t="s">
        <v>145</v>
      </c>
      <c r="B59" s="189">
        <v>2.8400000000000002E-2</v>
      </c>
      <c r="C59" s="190"/>
      <c r="D59" s="199"/>
      <c r="E59" s="189">
        <v>2.8400000000000002E-2</v>
      </c>
      <c r="F59" s="190"/>
    </row>
    <row r="60" spans="1:6" ht="15.5" x14ac:dyDescent="0.35">
      <c r="A60" s="192" t="s">
        <v>146</v>
      </c>
      <c r="B60" s="193">
        <v>2.9999999999999997E-4</v>
      </c>
      <c r="C60" s="194"/>
      <c r="D60" s="199"/>
      <c r="E60" s="193"/>
      <c r="F60" s="194"/>
    </row>
    <row r="61" spans="1:6" ht="15.5" x14ac:dyDescent="0.35">
      <c r="A61" s="192" t="s">
        <v>147</v>
      </c>
      <c r="B61" s="193">
        <v>0.02</v>
      </c>
      <c r="C61" s="194"/>
      <c r="D61" s="199"/>
      <c r="E61" s="193">
        <v>0.02</v>
      </c>
      <c r="F61" s="194"/>
    </row>
    <row r="62" spans="1:6" ht="15.5" x14ac:dyDescent="0.35">
      <c r="A62" s="192" t="s">
        <v>148</v>
      </c>
      <c r="B62" s="193">
        <v>0.02</v>
      </c>
      <c r="C62" s="194"/>
      <c r="D62" s="199"/>
      <c r="E62" s="193">
        <v>0.02</v>
      </c>
      <c r="F62" s="194"/>
    </row>
    <row r="63" spans="1:6" ht="15.5" x14ac:dyDescent="0.35">
      <c r="A63" s="192" t="s">
        <v>149</v>
      </c>
      <c r="B63" s="193"/>
      <c r="C63" s="194"/>
      <c r="D63" s="199"/>
      <c r="E63" s="193"/>
      <c r="F63" s="194"/>
    </row>
    <row r="64" spans="1:6" ht="15.5" x14ac:dyDescent="0.35">
      <c r="A64" s="192" t="s">
        <v>150</v>
      </c>
      <c r="B64" s="193">
        <v>0</v>
      </c>
      <c r="C64" s="194"/>
      <c r="D64" s="199"/>
      <c r="E64" s="193">
        <v>0</v>
      </c>
      <c r="F64" s="194"/>
    </row>
    <row r="65" spans="1:6" ht="15.5" x14ac:dyDescent="0.35">
      <c r="A65" s="196" t="s">
        <v>151</v>
      </c>
      <c r="B65" s="197"/>
      <c r="C65" s="198">
        <f>SUM(B66:B71)</f>
        <v>0.13685372923600003</v>
      </c>
      <c r="D65" s="187"/>
      <c r="E65" s="197"/>
      <c r="F65" s="198">
        <f>SUM(E66:E71)</f>
        <v>0.11743551299200002</v>
      </c>
    </row>
    <row r="66" spans="1:6" ht="15.5" x14ac:dyDescent="0.35">
      <c r="A66" s="188" t="s">
        <v>152</v>
      </c>
      <c r="B66" s="189">
        <v>8.3299999999999999E-2</v>
      </c>
      <c r="C66" s="190"/>
      <c r="D66" s="199"/>
      <c r="E66" s="189">
        <v>8.3299999999999999E-2</v>
      </c>
      <c r="F66" s="190"/>
    </row>
    <row r="67" spans="1:6" ht="15.5" x14ac:dyDescent="0.35">
      <c r="A67" s="192" t="s">
        <v>153</v>
      </c>
      <c r="B67" s="189">
        <v>1.5599999999999999E-2</v>
      </c>
      <c r="C67" s="194"/>
      <c r="D67" s="199"/>
      <c r="E67" s="189">
        <v>1.5599999999999999E-2</v>
      </c>
      <c r="F67" s="194"/>
    </row>
    <row r="68" spans="1:6" ht="15.5" x14ac:dyDescent="0.35">
      <c r="A68" s="192" t="s">
        <v>154</v>
      </c>
      <c r="B68" s="189">
        <f>B67*B66</f>
        <v>1.29948E-3</v>
      </c>
      <c r="C68" s="194"/>
      <c r="D68" s="199"/>
      <c r="E68" s="189">
        <f>E67*E66</f>
        <v>1.29948E-3</v>
      </c>
      <c r="F68" s="194"/>
    </row>
    <row r="69" spans="1:6" ht="15.5" x14ac:dyDescent="0.35">
      <c r="A69" s="192" t="s">
        <v>155</v>
      </c>
      <c r="B69" s="189">
        <v>0</v>
      </c>
      <c r="C69" s="194"/>
      <c r="D69" s="199"/>
      <c r="E69" s="189">
        <v>0</v>
      </c>
      <c r="F69" s="194"/>
    </row>
    <row r="70" spans="1:6" ht="15.5" x14ac:dyDescent="0.35">
      <c r="A70" s="200" t="s">
        <v>156</v>
      </c>
      <c r="B70" s="189">
        <v>7.4999999999999997E-3</v>
      </c>
      <c r="C70" s="194"/>
      <c r="D70" s="199"/>
      <c r="E70" s="189">
        <v>7.4999999999999997E-3</v>
      </c>
      <c r="F70" s="194"/>
    </row>
    <row r="71" spans="1:6" ht="15.5" x14ac:dyDescent="0.35">
      <c r="A71" s="192" t="s">
        <v>157</v>
      </c>
      <c r="B71" s="201">
        <f>SUM(B66:B70)*$C$51</f>
        <v>2.9154249236000004E-2</v>
      </c>
      <c r="C71" s="194"/>
      <c r="D71" s="199"/>
      <c r="E71" s="201">
        <f>SUM(E66:E70)*$F$51</f>
        <v>9.7360329920000016E-3</v>
      </c>
      <c r="F71" s="194"/>
    </row>
    <row r="72" spans="1:6" ht="15.5" x14ac:dyDescent="0.35">
      <c r="A72" s="196" t="s">
        <v>158</v>
      </c>
      <c r="B72" s="197"/>
      <c r="C72" s="198">
        <f>SUM(C54:C71)</f>
        <v>0.40755372923600003</v>
      </c>
      <c r="D72" s="187"/>
      <c r="E72" s="197"/>
      <c r="F72" s="198">
        <f>SUM(F54:F71)</f>
        <v>0.20783551299200004</v>
      </c>
    </row>
    <row r="74" spans="1:6" ht="15.5" x14ac:dyDescent="0.35">
      <c r="A74" s="202" t="s">
        <v>159</v>
      </c>
      <c r="B74" s="203">
        <v>2.8400000000000002E-2</v>
      </c>
      <c r="F74" s="203">
        <v>2.8400000000000002E-2</v>
      </c>
    </row>
  </sheetData>
  <mergeCells count="7">
    <mergeCell ref="B53:C53"/>
    <mergeCell ref="E53:F53"/>
    <mergeCell ref="A8:A25"/>
    <mergeCell ref="A29:A33"/>
    <mergeCell ref="A35:A38"/>
    <mergeCell ref="B48:C48"/>
    <mergeCell ref="E48:F48"/>
  </mergeCells>
  <dataValidations count="1">
    <dataValidation allowBlank="1" showErrorMessage="1" sqref="B55:F72" xr:uid="{06D64E59-7C79-4654-9313-F91DE61F1290}"/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XFA71"/>
  <sheetViews>
    <sheetView showGridLines="0" topLeftCell="B59" workbookViewId="0">
      <selection activeCell="D72" sqref="D72"/>
    </sheetView>
  </sheetViews>
  <sheetFormatPr baseColWidth="10" defaultRowHeight="14.5" x14ac:dyDescent="0.35"/>
  <sheetData>
    <row r="1" spans="1:2048 2050:5120 5122:8192 8194:11264 11266:14336 14338:16381" x14ac:dyDescent="0.35">
      <c r="A1" s="5" t="s">
        <v>7</v>
      </c>
    </row>
    <row r="2" spans="1:2048 2050:5120 5122:8192 8194:11264 11266:14336 14338:16381" x14ac:dyDescent="0.35">
      <c r="A2" s="6" t="s">
        <v>2</v>
      </c>
      <c r="B2" s="6" t="s">
        <v>3</v>
      </c>
      <c r="C2" s="6"/>
      <c r="D2" s="6" t="s">
        <v>0</v>
      </c>
      <c r="E2" s="6" t="s">
        <v>4</v>
      </c>
      <c r="F2" s="6" t="s">
        <v>5</v>
      </c>
    </row>
    <row r="3" spans="1:2048 2050:5120 5122:8192 8194:11264 11266:14336 14338:16381" x14ac:dyDescent="0.35">
      <c r="A3" s="10">
        <v>43313</v>
      </c>
      <c r="B3" s="10">
        <f>A3+30</f>
        <v>43343</v>
      </c>
      <c r="C3" s="210">
        <f>+B3</f>
        <v>43343</v>
      </c>
      <c r="D3" s="16">
        <v>26.6</v>
      </c>
      <c r="E3" s="7">
        <v>100</v>
      </c>
      <c r="F3" s="7">
        <v>100</v>
      </c>
      <c r="G3" s="33"/>
      <c r="H3" s="13"/>
    </row>
    <row r="4" spans="1:2048 2050:5120 5122:8192 8194:11264 11266:14336 14338:16381" s="15" customFormat="1" x14ac:dyDescent="0.35">
      <c r="A4" s="10">
        <v>43344</v>
      </c>
      <c r="B4" s="10">
        <f>A4+29</f>
        <v>43373</v>
      </c>
      <c r="C4" s="210">
        <f t="shared" ref="C4:C71" si="0">+B4</f>
        <v>43373</v>
      </c>
      <c r="D4" s="16">
        <v>33.090000000000003</v>
      </c>
      <c r="E4" s="7">
        <f t="shared" ref="E4:E9" si="1">+D4/$D$4*100</f>
        <v>100</v>
      </c>
      <c r="F4" s="7">
        <f t="shared" ref="F4:F9" si="2">E4/$E$4*100</f>
        <v>100</v>
      </c>
      <c r="G4" s="33">
        <f>+D4/D3-1</f>
        <v>0.24398496240601508</v>
      </c>
      <c r="H4" s="13" t="s">
        <v>20</v>
      </c>
      <c r="J4" s="13"/>
      <c r="K4" s="13"/>
      <c r="L4" s="14"/>
      <c r="M4" s="4"/>
      <c r="N4" s="4"/>
      <c r="P4" s="13"/>
      <c r="Q4" s="13"/>
      <c r="R4" s="14"/>
      <c r="S4" s="4"/>
      <c r="T4" s="4"/>
      <c r="V4" s="13"/>
      <c r="W4" s="13"/>
      <c r="X4" s="14"/>
      <c r="Y4" s="4"/>
      <c r="Z4" s="4"/>
      <c r="AB4" s="13"/>
      <c r="AC4" s="13"/>
      <c r="AD4" s="14"/>
      <c r="AE4" s="4"/>
      <c r="AF4" s="4"/>
      <c r="AH4" s="13"/>
      <c r="AI4" s="13"/>
      <c r="AJ4" s="14"/>
      <c r="AK4" s="4"/>
      <c r="AL4" s="4"/>
      <c r="AN4" s="13"/>
      <c r="AO4" s="13"/>
      <c r="AP4" s="14"/>
      <c r="AQ4" s="4"/>
      <c r="AR4" s="4"/>
      <c r="AT4" s="13"/>
      <c r="AU4" s="13"/>
      <c r="AV4" s="14"/>
      <c r="AW4" s="4"/>
      <c r="AX4" s="4"/>
      <c r="AZ4" s="13"/>
      <c r="BA4" s="13"/>
      <c r="BB4" s="14"/>
      <c r="BC4" s="4"/>
      <c r="BD4" s="4"/>
      <c r="BF4" s="13"/>
      <c r="BG4" s="13"/>
      <c r="BH4" s="14"/>
      <c r="BI4" s="4"/>
      <c r="BJ4" s="4"/>
      <c r="BL4" s="13"/>
      <c r="BM4" s="13"/>
      <c r="BN4" s="14"/>
      <c r="BO4" s="4"/>
      <c r="BP4" s="4"/>
      <c r="BR4" s="13"/>
      <c r="BS4" s="13"/>
      <c r="BT4" s="14"/>
      <c r="BU4" s="4"/>
      <c r="BV4" s="4"/>
      <c r="BX4" s="13"/>
      <c r="BY4" s="13"/>
      <c r="BZ4" s="14"/>
      <c r="CA4" s="4"/>
      <c r="CB4" s="4"/>
      <c r="CD4" s="13"/>
      <c r="CE4" s="13"/>
      <c r="CF4" s="14"/>
      <c r="CG4" s="4"/>
      <c r="CH4" s="4"/>
      <c r="CJ4" s="13"/>
      <c r="CK4" s="13"/>
      <c r="CL4" s="14"/>
      <c r="CM4" s="4"/>
      <c r="CN4" s="4"/>
      <c r="CP4" s="13"/>
      <c r="CQ4" s="13"/>
      <c r="CR4" s="14"/>
      <c r="CS4" s="4"/>
      <c r="CT4" s="4"/>
      <c r="CV4" s="13"/>
      <c r="CW4" s="13"/>
      <c r="CX4" s="14"/>
      <c r="CY4" s="4"/>
      <c r="CZ4" s="4"/>
      <c r="DB4" s="13"/>
      <c r="DC4" s="13"/>
      <c r="DD4" s="14"/>
      <c r="DE4" s="4"/>
      <c r="DF4" s="4"/>
      <c r="DH4" s="13"/>
      <c r="DI4" s="13"/>
      <c r="DJ4" s="14"/>
      <c r="DK4" s="4"/>
      <c r="DL4" s="4"/>
      <c r="DN4" s="13"/>
      <c r="DO4" s="13"/>
      <c r="DP4" s="14"/>
      <c r="DQ4" s="4"/>
      <c r="DR4" s="4"/>
      <c r="DT4" s="13"/>
      <c r="DU4" s="13"/>
      <c r="DV4" s="14"/>
      <c r="DW4" s="4"/>
      <c r="DX4" s="4"/>
      <c r="DZ4" s="13"/>
      <c r="EA4" s="13"/>
      <c r="EB4" s="14"/>
      <c r="EC4" s="4"/>
      <c r="ED4" s="4"/>
      <c r="EF4" s="13"/>
      <c r="EG4" s="13"/>
      <c r="EH4" s="14"/>
      <c r="EI4" s="4"/>
      <c r="EJ4" s="4"/>
      <c r="EL4" s="13"/>
      <c r="EM4" s="13"/>
      <c r="EN4" s="14"/>
      <c r="EO4" s="4"/>
      <c r="EP4" s="4"/>
      <c r="ER4" s="13"/>
      <c r="ES4" s="13"/>
      <c r="ET4" s="14"/>
      <c r="EU4" s="4"/>
      <c r="EV4" s="4"/>
      <c r="EX4" s="13"/>
      <c r="EY4" s="13"/>
      <c r="EZ4" s="14"/>
      <c r="FA4" s="4"/>
      <c r="FB4" s="4"/>
      <c r="FD4" s="13"/>
      <c r="FE4" s="13"/>
      <c r="FF4" s="14"/>
      <c r="FG4" s="4"/>
      <c r="FH4" s="4"/>
      <c r="FJ4" s="13"/>
      <c r="FK4" s="13"/>
      <c r="FL4" s="14"/>
      <c r="FM4" s="4"/>
      <c r="FN4" s="4"/>
      <c r="FP4" s="13"/>
      <c r="FQ4" s="13"/>
      <c r="FR4" s="14"/>
      <c r="FS4" s="4"/>
      <c r="FT4" s="4"/>
      <c r="FV4" s="13"/>
      <c r="FW4" s="13"/>
      <c r="FX4" s="14"/>
      <c r="FY4" s="4"/>
      <c r="FZ4" s="4"/>
      <c r="GB4" s="13"/>
      <c r="GC4" s="13"/>
      <c r="GD4" s="14"/>
      <c r="GE4" s="4"/>
      <c r="GF4" s="4"/>
      <c r="GH4" s="13"/>
      <c r="GI4" s="13"/>
      <c r="GJ4" s="14"/>
      <c r="GK4" s="4"/>
      <c r="GL4" s="4"/>
      <c r="GN4" s="13"/>
      <c r="GO4" s="13"/>
      <c r="GP4" s="14"/>
      <c r="GQ4" s="4"/>
      <c r="GR4" s="4"/>
      <c r="GT4" s="13"/>
      <c r="GU4" s="13"/>
      <c r="GV4" s="14"/>
      <c r="GW4" s="4"/>
      <c r="GX4" s="4"/>
      <c r="GZ4" s="13"/>
      <c r="HA4" s="13"/>
      <c r="HB4" s="14"/>
      <c r="HC4" s="4"/>
      <c r="HD4" s="4"/>
      <c r="HF4" s="13"/>
      <c r="HG4" s="13"/>
      <c r="HH4" s="14"/>
      <c r="HI4" s="4"/>
      <c r="HJ4" s="4"/>
      <c r="HL4" s="13"/>
      <c r="HM4" s="13"/>
      <c r="HN4" s="14"/>
      <c r="HO4" s="4"/>
      <c r="HP4" s="4"/>
      <c r="HR4" s="13"/>
      <c r="HS4" s="13"/>
      <c r="HT4" s="14"/>
      <c r="HU4" s="4"/>
      <c r="HV4" s="4"/>
      <c r="HX4" s="13"/>
      <c r="HY4" s="13"/>
      <c r="HZ4" s="14"/>
      <c r="IA4" s="4"/>
      <c r="IB4" s="4"/>
      <c r="ID4" s="13"/>
      <c r="IE4" s="13"/>
      <c r="IF4" s="14"/>
      <c r="IG4" s="4"/>
      <c r="IH4" s="4"/>
      <c r="IJ4" s="13"/>
      <c r="IK4" s="13"/>
      <c r="IL4" s="14"/>
      <c r="IM4" s="4"/>
      <c r="IN4" s="4"/>
      <c r="IP4" s="13"/>
      <c r="IQ4" s="13"/>
      <c r="IR4" s="14"/>
      <c r="IS4" s="4"/>
      <c r="IT4" s="4"/>
      <c r="IV4" s="13"/>
      <c r="IW4" s="13"/>
      <c r="IX4" s="14"/>
      <c r="IY4" s="4"/>
      <c r="IZ4" s="4"/>
      <c r="JB4" s="13"/>
      <c r="JC4" s="13"/>
      <c r="JD4" s="14"/>
      <c r="JE4" s="4"/>
      <c r="JF4" s="4"/>
      <c r="JH4" s="13"/>
      <c r="JI4" s="13"/>
      <c r="JJ4" s="14"/>
      <c r="JK4" s="4"/>
      <c r="JL4" s="4"/>
      <c r="JN4" s="13"/>
      <c r="JO4" s="13"/>
      <c r="JP4" s="14"/>
      <c r="JQ4" s="4"/>
      <c r="JR4" s="4"/>
      <c r="JT4" s="13"/>
      <c r="JU4" s="13"/>
      <c r="JV4" s="14"/>
      <c r="JW4" s="4"/>
      <c r="JX4" s="4"/>
      <c r="JZ4" s="13"/>
      <c r="KA4" s="13"/>
      <c r="KB4" s="14"/>
      <c r="KC4" s="4"/>
      <c r="KD4" s="4"/>
      <c r="KF4" s="13"/>
      <c r="KG4" s="13"/>
      <c r="KH4" s="14"/>
      <c r="KI4" s="4"/>
      <c r="KJ4" s="4"/>
      <c r="KL4" s="13"/>
      <c r="KM4" s="13"/>
      <c r="KN4" s="14"/>
      <c r="KO4" s="4"/>
      <c r="KP4" s="4"/>
      <c r="KR4" s="13"/>
      <c r="KS4" s="13"/>
      <c r="KT4" s="14"/>
      <c r="KU4" s="4"/>
      <c r="KV4" s="4"/>
      <c r="KX4" s="13"/>
      <c r="KY4" s="13"/>
      <c r="KZ4" s="14"/>
      <c r="LA4" s="4"/>
      <c r="LB4" s="4"/>
      <c r="LD4" s="13"/>
      <c r="LE4" s="13"/>
      <c r="LF4" s="14"/>
      <c r="LG4" s="4"/>
      <c r="LH4" s="4"/>
      <c r="LJ4" s="13"/>
      <c r="LK4" s="13"/>
      <c r="LL4" s="14"/>
      <c r="LM4" s="4"/>
      <c r="LN4" s="4"/>
      <c r="LP4" s="13"/>
      <c r="LQ4" s="13"/>
      <c r="LR4" s="14"/>
      <c r="LS4" s="4"/>
      <c r="LT4" s="4"/>
      <c r="LV4" s="13"/>
      <c r="LW4" s="13"/>
      <c r="LX4" s="14"/>
      <c r="LY4" s="4"/>
      <c r="LZ4" s="4"/>
      <c r="MB4" s="13"/>
      <c r="MC4" s="13"/>
      <c r="MD4" s="14"/>
      <c r="ME4" s="4"/>
      <c r="MF4" s="4"/>
      <c r="MH4" s="13"/>
      <c r="MI4" s="13"/>
      <c r="MJ4" s="14"/>
      <c r="MK4" s="4"/>
      <c r="ML4" s="4"/>
      <c r="MN4" s="13"/>
      <c r="MO4" s="13"/>
      <c r="MP4" s="14"/>
      <c r="MQ4" s="4"/>
      <c r="MR4" s="4"/>
      <c r="MT4" s="13"/>
      <c r="MU4" s="13"/>
      <c r="MV4" s="14"/>
      <c r="MW4" s="4"/>
      <c r="MX4" s="4"/>
      <c r="MZ4" s="13"/>
      <c r="NA4" s="13"/>
      <c r="NB4" s="14"/>
      <c r="NC4" s="4"/>
      <c r="ND4" s="4"/>
      <c r="NF4" s="13"/>
      <c r="NG4" s="13"/>
      <c r="NH4" s="14"/>
      <c r="NI4" s="4"/>
      <c r="NJ4" s="4"/>
      <c r="NL4" s="13"/>
      <c r="NM4" s="13"/>
      <c r="NN4" s="14"/>
      <c r="NO4" s="4"/>
      <c r="NP4" s="4"/>
      <c r="NR4" s="13"/>
      <c r="NS4" s="13"/>
      <c r="NT4" s="14"/>
      <c r="NU4" s="4"/>
      <c r="NV4" s="4"/>
      <c r="NX4" s="13"/>
      <c r="NY4" s="13"/>
      <c r="NZ4" s="14"/>
      <c r="OA4" s="4"/>
      <c r="OB4" s="4"/>
      <c r="OD4" s="13"/>
      <c r="OE4" s="13"/>
      <c r="OF4" s="14"/>
      <c r="OG4" s="4"/>
      <c r="OH4" s="4"/>
      <c r="OJ4" s="13"/>
      <c r="OK4" s="13"/>
      <c r="OL4" s="14"/>
      <c r="OM4" s="4"/>
      <c r="ON4" s="4"/>
      <c r="OP4" s="13"/>
      <c r="OQ4" s="13"/>
      <c r="OR4" s="14"/>
      <c r="OS4" s="4"/>
      <c r="OT4" s="4"/>
      <c r="OV4" s="13"/>
      <c r="OW4" s="13"/>
      <c r="OX4" s="14"/>
      <c r="OY4" s="4"/>
      <c r="OZ4" s="4"/>
      <c r="PB4" s="13"/>
      <c r="PC4" s="13"/>
      <c r="PD4" s="14"/>
      <c r="PE4" s="4"/>
      <c r="PF4" s="4"/>
      <c r="PH4" s="13"/>
      <c r="PI4" s="13"/>
      <c r="PJ4" s="14"/>
      <c r="PK4" s="4"/>
      <c r="PL4" s="4"/>
      <c r="PN4" s="13"/>
      <c r="PO4" s="13"/>
      <c r="PP4" s="14"/>
      <c r="PQ4" s="4"/>
      <c r="PR4" s="4"/>
      <c r="PT4" s="13"/>
      <c r="PU4" s="13"/>
      <c r="PV4" s="14"/>
      <c r="PW4" s="4"/>
      <c r="PX4" s="4"/>
      <c r="PZ4" s="13"/>
      <c r="QA4" s="13"/>
      <c r="QB4" s="14"/>
      <c r="QC4" s="4"/>
      <c r="QD4" s="4"/>
      <c r="QF4" s="13"/>
      <c r="QG4" s="13"/>
      <c r="QH4" s="14"/>
      <c r="QI4" s="4"/>
      <c r="QJ4" s="4"/>
      <c r="QL4" s="13"/>
      <c r="QM4" s="13"/>
      <c r="QN4" s="14"/>
      <c r="QO4" s="4"/>
      <c r="QP4" s="4"/>
      <c r="QR4" s="13"/>
      <c r="QS4" s="13"/>
      <c r="QT4" s="14"/>
      <c r="QU4" s="4"/>
      <c r="QV4" s="4"/>
      <c r="QX4" s="13"/>
      <c r="QY4" s="13"/>
      <c r="QZ4" s="14"/>
      <c r="RA4" s="4"/>
      <c r="RB4" s="4"/>
      <c r="RD4" s="13"/>
      <c r="RE4" s="13"/>
      <c r="RF4" s="14"/>
      <c r="RG4" s="4"/>
      <c r="RH4" s="4"/>
      <c r="RJ4" s="13"/>
      <c r="RK4" s="13"/>
      <c r="RL4" s="14"/>
      <c r="RM4" s="4"/>
      <c r="RN4" s="4"/>
      <c r="RP4" s="13"/>
      <c r="RQ4" s="13"/>
      <c r="RR4" s="14"/>
      <c r="RS4" s="4"/>
      <c r="RT4" s="4"/>
      <c r="RV4" s="13"/>
      <c r="RW4" s="13"/>
      <c r="RX4" s="14"/>
      <c r="RY4" s="4"/>
      <c r="RZ4" s="4"/>
      <c r="SB4" s="13"/>
      <c r="SC4" s="13"/>
      <c r="SD4" s="14"/>
      <c r="SE4" s="4"/>
      <c r="SF4" s="4"/>
      <c r="SH4" s="13"/>
      <c r="SI4" s="13"/>
      <c r="SJ4" s="14"/>
      <c r="SK4" s="4"/>
      <c r="SL4" s="4"/>
      <c r="SN4" s="13"/>
      <c r="SO4" s="13"/>
      <c r="SP4" s="14"/>
      <c r="SQ4" s="4"/>
      <c r="SR4" s="4"/>
      <c r="ST4" s="13"/>
      <c r="SU4" s="13"/>
      <c r="SV4" s="14"/>
      <c r="SW4" s="4"/>
      <c r="SX4" s="4"/>
      <c r="SZ4" s="13"/>
      <c r="TA4" s="13"/>
      <c r="TB4" s="14"/>
      <c r="TC4" s="4"/>
      <c r="TD4" s="4"/>
      <c r="TF4" s="13"/>
      <c r="TG4" s="13"/>
      <c r="TH4" s="14"/>
      <c r="TI4" s="4"/>
      <c r="TJ4" s="4"/>
      <c r="TL4" s="13"/>
      <c r="TM4" s="13"/>
      <c r="TN4" s="14"/>
      <c r="TO4" s="4"/>
      <c r="TP4" s="4"/>
      <c r="TR4" s="13"/>
      <c r="TS4" s="13"/>
      <c r="TT4" s="14"/>
      <c r="TU4" s="4"/>
      <c r="TV4" s="4"/>
      <c r="TX4" s="13"/>
      <c r="TY4" s="13"/>
      <c r="TZ4" s="14"/>
      <c r="UA4" s="4"/>
      <c r="UB4" s="4"/>
      <c r="UD4" s="13"/>
      <c r="UE4" s="13"/>
      <c r="UF4" s="14"/>
      <c r="UG4" s="4"/>
      <c r="UH4" s="4"/>
      <c r="UJ4" s="13"/>
      <c r="UK4" s="13"/>
      <c r="UL4" s="14"/>
      <c r="UM4" s="4"/>
      <c r="UN4" s="4"/>
      <c r="UP4" s="13"/>
      <c r="UQ4" s="13"/>
      <c r="UR4" s="14"/>
      <c r="US4" s="4"/>
      <c r="UT4" s="4"/>
      <c r="UV4" s="13"/>
      <c r="UW4" s="13"/>
      <c r="UX4" s="14"/>
      <c r="UY4" s="4"/>
      <c r="UZ4" s="4"/>
      <c r="VB4" s="13"/>
      <c r="VC4" s="13"/>
      <c r="VD4" s="14"/>
      <c r="VE4" s="4"/>
      <c r="VF4" s="4"/>
      <c r="VH4" s="13"/>
      <c r="VI4" s="13"/>
      <c r="VJ4" s="14"/>
      <c r="VK4" s="4"/>
      <c r="VL4" s="4"/>
      <c r="VN4" s="13"/>
      <c r="VO4" s="13"/>
      <c r="VP4" s="14"/>
      <c r="VQ4" s="4"/>
      <c r="VR4" s="4"/>
      <c r="VT4" s="13"/>
      <c r="VU4" s="13"/>
      <c r="VV4" s="14"/>
      <c r="VW4" s="4"/>
      <c r="VX4" s="4"/>
      <c r="VZ4" s="13"/>
      <c r="WA4" s="13"/>
      <c r="WB4" s="14"/>
      <c r="WC4" s="4"/>
      <c r="WD4" s="4"/>
      <c r="WF4" s="13"/>
      <c r="WG4" s="13"/>
      <c r="WH4" s="14"/>
      <c r="WI4" s="4"/>
      <c r="WJ4" s="4"/>
      <c r="WL4" s="13"/>
      <c r="WM4" s="13"/>
      <c r="WN4" s="14"/>
      <c r="WO4" s="4"/>
      <c r="WP4" s="4"/>
      <c r="WR4" s="13"/>
      <c r="WS4" s="13"/>
      <c r="WT4" s="14"/>
      <c r="WU4" s="4"/>
      <c r="WV4" s="4"/>
      <c r="WX4" s="13"/>
      <c r="WY4" s="13"/>
      <c r="WZ4" s="14"/>
      <c r="XA4" s="4"/>
      <c r="XB4" s="4"/>
      <c r="XD4" s="13"/>
      <c r="XE4" s="13"/>
      <c r="XF4" s="14"/>
      <c r="XG4" s="4"/>
      <c r="XH4" s="4"/>
      <c r="XJ4" s="13"/>
      <c r="XK4" s="13"/>
      <c r="XL4" s="14"/>
      <c r="XM4" s="4"/>
      <c r="XN4" s="4"/>
      <c r="XP4" s="13"/>
      <c r="XQ4" s="13"/>
      <c r="XR4" s="14"/>
      <c r="XS4" s="4"/>
      <c r="XT4" s="4"/>
      <c r="XV4" s="13"/>
      <c r="XW4" s="13"/>
      <c r="XX4" s="14"/>
      <c r="XY4" s="4"/>
      <c r="XZ4" s="4"/>
      <c r="YB4" s="13"/>
      <c r="YC4" s="13"/>
      <c r="YD4" s="14"/>
      <c r="YE4" s="4"/>
      <c r="YF4" s="4"/>
      <c r="YH4" s="13"/>
      <c r="YI4" s="13"/>
      <c r="YJ4" s="14"/>
      <c r="YK4" s="4"/>
      <c r="YL4" s="4"/>
      <c r="YN4" s="13"/>
      <c r="YO4" s="13"/>
      <c r="YP4" s="14"/>
      <c r="YQ4" s="4"/>
      <c r="YR4" s="4"/>
      <c r="YT4" s="13"/>
      <c r="YU4" s="13"/>
      <c r="YV4" s="14"/>
      <c r="YW4" s="4"/>
      <c r="YX4" s="4"/>
      <c r="YZ4" s="13"/>
      <c r="ZA4" s="13"/>
      <c r="ZB4" s="14"/>
      <c r="ZC4" s="4"/>
      <c r="ZD4" s="4"/>
      <c r="ZF4" s="13"/>
      <c r="ZG4" s="13"/>
      <c r="ZH4" s="14"/>
      <c r="ZI4" s="4"/>
      <c r="ZJ4" s="4"/>
      <c r="ZL4" s="13"/>
      <c r="ZM4" s="13"/>
      <c r="ZN4" s="14"/>
      <c r="ZO4" s="4"/>
      <c r="ZP4" s="4"/>
      <c r="ZR4" s="13"/>
      <c r="ZS4" s="13"/>
      <c r="ZT4" s="14"/>
      <c r="ZU4" s="4"/>
      <c r="ZV4" s="4"/>
      <c r="ZX4" s="13"/>
      <c r="ZY4" s="13"/>
      <c r="ZZ4" s="14"/>
      <c r="AAA4" s="4"/>
      <c r="AAB4" s="4"/>
      <c r="AAD4" s="13"/>
      <c r="AAE4" s="13"/>
      <c r="AAF4" s="14"/>
      <c r="AAG4" s="4"/>
      <c r="AAH4" s="4"/>
      <c r="AAJ4" s="13"/>
      <c r="AAK4" s="13"/>
      <c r="AAL4" s="14"/>
      <c r="AAM4" s="4"/>
      <c r="AAN4" s="4"/>
      <c r="AAP4" s="13"/>
      <c r="AAQ4" s="13"/>
      <c r="AAR4" s="14"/>
      <c r="AAS4" s="4"/>
      <c r="AAT4" s="4"/>
      <c r="AAV4" s="13"/>
      <c r="AAW4" s="13"/>
      <c r="AAX4" s="14"/>
      <c r="AAY4" s="4"/>
      <c r="AAZ4" s="4"/>
      <c r="ABB4" s="13"/>
      <c r="ABC4" s="13"/>
      <c r="ABD4" s="14"/>
      <c r="ABE4" s="4"/>
      <c r="ABF4" s="4"/>
      <c r="ABH4" s="13"/>
      <c r="ABI4" s="13"/>
      <c r="ABJ4" s="14"/>
      <c r="ABK4" s="4"/>
      <c r="ABL4" s="4"/>
      <c r="ABN4" s="13"/>
      <c r="ABO4" s="13"/>
      <c r="ABP4" s="14"/>
      <c r="ABQ4" s="4"/>
      <c r="ABR4" s="4"/>
      <c r="ABT4" s="13"/>
      <c r="ABU4" s="13"/>
      <c r="ABV4" s="14"/>
      <c r="ABW4" s="4"/>
      <c r="ABX4" s="4"/>
      <c r="ABZ4" s="13"/>
      <c r="ACA4" s="13"/>
      <c r="ACB4" s="14"/>
      <c r="ACC4" s="4"/>
      <c r="ACD4" s="4"/>
      <c r="ACF4" s="13"/>
      <c r="ACG4" s="13"/>
      <c r="ACH4" s="14"/>
      <c r="ACI4" s="4"/>
      <c r="ACJ4" s="4"/>
      <c r="ACL4" s="13"/>
      <c r="ACM4" s="13"/>
      <c r="ACN4" s="14"/>
      <c r="ACO4" s="4"/>
      <c r="ACP4" s="4"/>
      <c r="ACR4" s="13"/>
      <c r="ACS4" s="13"/>
      <c r="ACT4" s="14"/>
      <c r="ACU4" s="4"/>
      <c r="ACV4" s="4"/>
      <c r="ACX4" s="13"/>
      <c r="ACY4" s="13"/>
      <c r="ACZ4" s="14"/>
      <c r="ADA4" s="4"/>
      <c r="ADB4" s="4"/>
      <c r="ADD4" s="13"/>
      <c r="ADE4" s="13"/>
      <c r="ADF4" s="14"/>
      <c r="ADG4" s="4"/>
      <c r="ADH4" s="4"/>
      <c r="ADJ4" s="13"/>
      <c r="ADK4" s="13"/>
      <c r="ADL4" s="14"/>
      <c r="ADM4" s="4"/>
      <c r="ADN4" s="4"/>
      <c r="ADP4" s="13"/>
      <c r="ADQ4" s="13"/>
      <c r="ADR4" s="14"/>
      <c r="ADS4" s="4"/>
      <c r="ADT4" s="4"/>
      <c r="ADV4" s="13"/>
      <c r="ADW4" s="13"/>
      <c r="ADX4" s="14"/>
      <c r="ADY4" s="4"/>
      <c r="ADZ4" s="4"/>
      <c r="AEB4" s="13"/>
      <c r="AEC4" s="13"/>
      <c r="AED4" s="14"/>
      <c r="AEE4" s="4"/>
      <c r="AEF4" s="4"/>
      <c r="AEH4" s="13"/>
      <c r="AEI4" s="13"/>
      <c r="AEJ4" s="14"/>
      <c r="AEK4" s="4"/>
      <c r="AEL4" s="4"/>
      <c r="AEN4" s="13"/>
      <c r="AEO4" s="13"/>
      <c r="AEP4" s="14"/>
      <c r="AEQ4" s="4"/>
      <c r="AER4" s="4"/>
      <c r="AET4" s="13"/>
      <c r="AEU4" s="13"/>
      <c r="AEV4" s="14"/>
      <c r="AEW4" s="4"/>
      <c r="AEX4" s="4"/>
      <c r="AEZ4" s="13"/>
      <c r="AFA4" s="13"/>
      <c r="AFB4" s="14"/>
      <c r="AFC4" s="4"/>
      <c r="AFD4" s="4"/>
      <c r="AFF4" s="13"/>
      <c r="AFG4" s="13"/>
      <c r="AFH4" s="14"/>
      <c r="AFI4" s="4"/>
      <c r="AFJ4" s="4"/>
      <c r="AFL4" s="13"/>
      <c r="AFM4" s="13"/>
      <c r="AFN4" s="14"/>
      <c r="AFO4" s="4"/>
      <c r="AFP4" s="4"/>
      <c r="AFR4" s="13"/>
      <c r="AFS4" s="13"/>
      <c r="AFT4" s="14"/>
      <c r="AFU4" s="4"/>
      <c r="AFV4" s="4"/>
      <c r="AFX4" s="13"/>
      <c r="AFY4" s="13"/>
      <c r="AFZ4" s="14"/>
      <c r="AGA4" s="4"/>
      <c r="AGB4" s="4"/>
      <c r="AGD4" s="13"/>
      <c r="AGE4" s="13"/>
      <c r="AGF4" s="14"/>
      <c r="AGG4" s="4"/>
      <c r="AGH4" s="4"/>
      <c r="AGJ4" s="13"/>
      <c r="AGK4" s="13"/>
      <c r="AGL4" s="14"/>
      <c r="AGM4" s="4"/>
      <c r="AGN4" s="4"/>
      <c r="AGP4" s="13"/>
      <c r="AGQ4" s="13"/>
      <c r="AGR4" s="14"/>
      <c r="AGS4" s="4"/>
      <c r="AGT4" s="4"/>
      <c r="AGV4" s="13"/>
      <c r="AGW4" s="13"/>
      <c r="AGX4" s="14"/>
      <c r="AGY4" s="4"/>
      <c r="AGZ4" s="4"/>
      <c r="AHB4" s="13"/>
      <c r="AHC4" s="13"/>
      <c r="AHD4" s="14"/>
      <c r="AHE4" s="4"/>
      <c r="AHF4" s="4"/>
      <c r="AHH4" s="13"/>
      <c r="AHI4" s="13"/>
      <c r="AHJ4" s="14"/>
      <c r="AHK4" s="4"/>
      <c r="AHL4" s="4"/>
      <c r="AHN4" s="13"/>
      <c r="AHO4" s="13"/>
      <c r="AHP4" s="14"/>
      <c r="AHQ4" s="4"/>
      <c r="AHR4" s="4"/>
      <c r="AHT4" s="13"/>
      <c r="AHU4" s="13"/>
      <c r="AHV4" s="14"/>
      <c r="AHW4" s="4"/>
      <c r="AHX4" s="4"/>
      <c r="AHZ4" s="13"/>
      <c r="AIA4" s="13"/>
      <c r="AIB4" s="14"/>
      <c r="AIC4" s="4"/>
      <c r="AID4" s="4"/>
      <c r="AIF4" s="13"/>
      <c r="AIG4" s="13"/>
      <c r="AIH4" s="14"/>
      <c r="AII4" s="4"/>
      <c r="AIJ4" s="4"/>
      <c r="AIL4" s="13"/>
      <c r="AIM4" s="13"/>
      <c r="AIN4" s="14"/>
      <c r="AIO4" s="4"/>
      <c r="AIP4" s="4"/>
      <c r="AIR4" s="13"/>
      <c r="AIS4" s="13"/>
      <c r="AIT4" s="14"/>
      <c r="AIU4" s="4"/>
      <c r="AIV4" s="4"/>
      <c r="AIX4" s="13"/>
      <c r="AIY4" s="13"/>
      <c r="AIZ4" s="14"/>
      <c r="AJA4" s="4"/>
      <c r="AJB4" s="4"/>
      <c r="AJD4" s="13"/>
      <c r="AJE4" s="13"/>
      <c r="AJF4" s="14"/>
      <c r="AJG4" s="4"/>
      <c r="AJH4" s="4"/>
      <c r="AJJ4" s="13"/>
      <c r="AJK4" s="13"/>
      <c r="AJL4" s="14"/>
      <c r="AJM4" s="4"/>
      <c r="AJN4" s="4"/>
      <c r="AJP4" s="13"/>
      <c r="AJQ4" s="13"/>
      <c r="AJR4" s="14"/>
      <c r="AJS4" s="4"/>
      <c r="AJT4" s="4"/>
      <c r="AJV4" s="13"/>
      <c r="AJW4" s="13"/>
      <c r="AJX4" s="14"/>
      <c r="AJY4" s="4"/>
      <c r="AJZ4" s="4"/>
      <c r="AKB4" s="13"/>
      <c r="AKC4" s="13"/>
      <c r="AKD4" s="14"/>
      <c r="AKE4" s="4"/>
      <c r="AKF4" s="4"/>
      <c r="AKH4" s="13"/>
      <c r="AKI4" s="13"/>
      <c r="AKJ4" s="14"/>
      <c r="AKK4" s="4"/>
      <c r="AKL4" s="4"/>
      <c r="AKN4" s="13"/>
      <c r="AKO4" s="13"/>
      <c r="AKP4" s="14"/>
      <c r="AKQ4" s="4"/>
      <c r="AKR4" s="4"/>
      <c r="AKT4" s="13"/>
      <c r="AKU4" s="13"/>
      <c r="AKV4" s="14"/>
      <c r="AKW4" s="4"/>
      <c r="AKX4" s="4"/>
      <c r="AKZ4" s="13"/>
      <c r="ALA4" s="13"/>
      <c r="ALB4" s="14"/>
      <c r="ALC4" s="4"/>
      <c r="ALD4" s="4"/>
      <c r="ALF4" s="13"/>
      <c r="ALG4" s="13"/>
      <c r="ALH4" s="14"/>
      <c r="ALI4" s="4"/>
      <c r="ALJ4" s="4"/>
      <c r="ALL4" s="13"/>
      <c r="ALM4" s="13"/>
      <c r="ALN4" s="14"/>
      <c r="ALO4" s="4"/>
      <c r="ALP4" s="4"/>
      <c r="ALR4" s="13"/>
      <c r="ALS4" s="13"/>
      <c r="ALT4" s="14"/>
      <c r="ALU4" s="4"/>
      <c r="ALV4" s="4"/>
      <c r="ALX4" s="13"/>
      <c r="ALY4" s="13"/>
      <c r="ALZ4" s="14"/>
      <c r="AMA4" s="4"/>
      <c r="AMB4" s="4"/>
      <c r="AMD4" s="13"/>
      <c r="AME4" s="13"/>
      <c r="AMF4" s="14"/>
      <c r="AMG4" s="4"/>
      <c r="AMH4" s="4"/>
      <c r="AMJ4" s="13"/>
      <c r="AMK4" s="13"/>
      <c r="AML4" s="14"/>
      <c r="AMM4" s="4"/>
      <c r="AMN4" s="4"/>
      <c r="AMP4" s="13"/>
      <c r="AMQ4" s="13"/>
      <c r="AMR4" s="14"/>
      <c r="AMS4" s="4"/>
      <c r="AMT4" s="4"/>
      <c r="AMV4" s="13"/>
      <c r="AMW4" s="13"/>
      <c r="AMX4" s="14"/>
      <c r="AMY4" s="4"/>
      <c r="AMZ4" s="4"/>
      <c r="ANB4" s="13"/>
      <c r="ANC4" s="13"/>
      <c r="AND4" s="14"/>
      <c r="ANE4" s="4"/>
      <c r="ANF4" s="4"/>
      <c r="ANH4" s="13"/>
      <c r="ANI4" s="13"/>
      <c r="ANJ4" s="14"/>
      <c r="ANK4" s="4"/>
      <c r="ANL4" s="4"/>
      <c r="ANN4" s="13"/>
      <c r="ANO4" s="13"/>
      <c r="ANP4" s="14"/>
      <c r="ANQ4" s="4"/>
      <c r="ANR4" s="4"/>
      <c r="ANT4" s="13"/>
      <c r="ANU4" s="13"/>
      <c r="ANV4" s="14"/>
      <c r="ANW4" s="4"/>
      <c r="ANX4" s="4"/>
      <c r="ANZ4" s="13"/>
      <c r="AOA4" s="13"/>
      <c r="AOB4" s="14"/>
      <c r="AOC4" s="4"/>
      <c r="AOD4" s="4"/>
      <c r="AOF4" s="13"/>
      <c r="AOG4" s="13"/>
      <c r="AOH4" s="14"/>
      <c r="AOI4" s="4"/>
      <c r="AOJ4" s="4"/>
      <c r="AOL4" s="13"/>
      <c r="AOM4" s="13"/>
      <c r="AON4" s="14"/>
      <c r="AOO4" s="4"/>
      <c r="AOP4" s="4"/>
      <c r="AOR4" s="13"/>
      <c r="AOS4" s="13"/>
      <c r="AOT4" s="14"/>
      <c r="AOU4" s="4"/>
      <c r="AOV4" s="4"/>
      <c r="AOX4" s="13"/>
      <c r="AOY4" s="13"/>
      <c r="AOZ4" s="14"/>
      <c r="APA4" s="4"/>
      <c r="APB4" s="4"/>
      <c r="APD4" s="13"/>
      <c r="APE4" s="13"/>
      <c r="APF4" s="14"/>
      <c r="APG4" s="4"/>
      <c r="APH4" s="4"/>
      <c r="APJ4" s="13"/>
      <c r="APK4" s="13"/>
      <c r="APL4" s="14"/>
      <c r="APM4" s="4"/>
      <c r="APN4" s="4"/>
      <c r="APP4" s="13"/>
      <c r="APQ4" s="13"/>
      <c r="APR4" s="14"/>
      <c r="APS4" s="4"/>
      <c r="APT4" s="4"/>
      <c r="APV4" s="13"/>
      <c r="APW4" s="13"/>
      <c r="APX4" s="14"/>
      <c r="APY4" s="4"/>
      <c r="APZ4" s="4"/>
      <c r="AQB4" s="13"/>
      <c r="AQC4" s="13"/>
      <c r="AQD4" s="14"/>
      <c r="AQE4" s="4"/>
      <c r="AQF4" s="4"/>
      <c r="AQH4" s="13"/>
      <c r="AQI4" s="13"/>
      <c r="AQJ4" s="14"/>
      <c r="AQK4" s="4"/>
      <c r="AQL4" s="4"/>
      <c r="AQN4" s="13"/>
      <c r="AQO4" s="13"/>
      <c r="AQP4" s="14"/>
      <c r="AQQ4" s="4"/>
      <c r="AQR4" s="4"/>
      <c r="AQT4" s="13"/>
      <c r="AQU4" s="13"/>
      <c r="AQV4" s="14"/>
      <c r="AQW4" s="4"/>
      <c r="AQX4" s="4"/>
      <c r="AQZ4" s="13"/>
      <c r="ARA4" s="13"/>
      <c r="ARB4" s="14"/>
      <c r="ARC4" s="4"/>
      <c r="ARD4" s="4"/>
      <c r="ARF4" s="13"/>
      <c r="ARG4" s="13"/>
      <c r="ARH4" s="14"/>
      <c r="ARI4" s="4"/>
      <c r="ARJ4" s="4"/>
      <c r="ARL4" s="13"/>
      <c r="ARM4" s="13"/>
      <c r="ARN4" s="14"/>
      <c r="ARO4" s="4"/>
      <c r="ARP4" s="4"/>
      <c r="ARR4" s="13"/>
      <c r="ARS4" s="13"/>
      <c r="ART4" s="14"/>
      <c r="ARU4" s="4"/>
      <c r="ARV4" s="4"/>
      <c r="ARX4" s="13"/>
      <c r="ARY4" s="13"/>
      <c r="ARZ4" s="14"/>
      <c r="ASA4" s="4"/>
      <c r="ASB4" s="4"/>
      <c r="ASD4" s="13"/>
      <c r="ASE4" s="13"/>
      <c r="ASF4" s="14"/>
      <c r="ASG4" s="4"/>
      <c r="ASH4" s="4"/>
      <c r="ASJ4" s="13"/>
      <c r="ASK4" s="13"/>
      <c r="ASL4" s="14"/>
      <c r="ASM4" s="4"/>
      <c r="ASN4" s="4"/>
      <c r="ASP4" s="13"/>
      <c r="ASQ4" s="13"/>
      <c r="ASR4" s="14"/>
      <c r="ASS4" s="4"/>
      <c r="AST4" s="4"/>
      <c r="ASV4" s="13"/>
      <c r="ASW4" s="13"/>
      <c r="ASX4" s="14"/>
      <c r="ASY4" s="4"/>
      <c r="ASZ4" s="4"/>
      <c r="ATB4" s="13"/>
      <c r="ATC4" s="13"/>
      <c r="ATD4" s="14"/>
      <c r="ATE4" s="4"/>
      <c r="ATF4" s="4"/>
      <c r="ATH4" s="13"/>
      <c r="ATI4" s="13"/>
      <c r="ATJ4" s="14"/>
      <c r="ATK4" s="4"/>
      <c r="ATL4" s="4"/>
      <c r="ATN4" s="13"/>
      <c r="ATO4" s="13"/>
      <c r="ATP4" s="14"/>
      <c r="ATQ4" s="4"/>
      <c r="ATR4" s="4"/>
      <c r="ATT4" s="13"/>
      <c r="ATU4" s="13"/>
      <c r="ATV4" s="14"/>
      <c r="ATW4" s="4"/>
      <c r="ATX4" s="4"/>
      <c r="ATZ4" s="13"/>
      <c r="AUA4" s="13"/>
      <c r="AUB4" s="14"/>
      <c r="AUC4" s="4"/>
      <c r="AUD4" s="4"/>
      <c r="AUF4" s="13"/>
      <c r="AUG4" s="13"/>
      <c r="AUH4" s="14"/>
      <c r="AUI4" s="4"/>
      <c r="AUJ4" s="4"/>
      <c r="AUL4" s="13"/>
      <c r="AUM4" s="13"/>
      <c r="AUN4" s="14"/>
      <c r="AUO4" s="4"/>
      <c r="AUP4" s="4"/>
      <c r="AUR4" s="13"/>
      <c r="AUS4" s="13"/>
      <c r="AUT4" s="14"/>
      <c r="AUU4" s="4"/>
      <c r="AUV4" s="4"/>
      <c r="AUX4" s="13"/>
      <c r="AUY4" s="13"/>
      <c r="AUZ4" s="14"/>
      <c r="AVA4" s="4"/>
      <c r="AVB4" s="4"/>
      <c r="AVD4" s="13"/>
      <c r="AVE4" s="13"/>
      <c r="AVF4" s="14"/>
      <c r="AVG4" s="4"/>
      <c r="AVH4" s="4"/>
      <c r="AVJ4" s="13"/>
      <c r="AVK4" s="13"/>
      <c r="AVL4" s="14"/>
      <c r="AVM4" s="4"/>
      <c r="AVN4" s="4"/>
      <c r="AVP4" s="13"/>
      <c r="AVQ4" s="13"/>
      <c r="AVR4" s="14"/>
      <c r="AVS4" s="4"/>
      <c r="AVT4" s="4"/>
      <c r="AVV4" s="13"/>
      <c r="AVW4" s="13"/>
      <c r="AVX4" s="14"/>
      <c r="AVY4" s="4"/>
      <c r="AVZ4" s="4"/>
      <c r="AWB4" s="13"/>
      <c r="AWC4" s="13"/>
      <c r="AWD4" s="14"/>
      <c r="AWE4" s="4"/>
      <c r="AWF4" s="4"/>
      <c r="AWH4" s="13"/>
      <c r="AWI4" s="13"/>
      <c r="AWJ4" s="14"/>
      <c r="AWK4" s="4"/>
      <c r="AWL4" s="4"/>
      <c r="AWN4" s="13"/>
      <c r="AWO4" s="13"/>
      <c r="AWP4" s="14"/>
      <c r="AWQ4" s="4"/>
      <c r="AWR4" s="4"/>
      <c r="AWT4" s="13"/>
      <c r="AWU4" s="13"/>
      <c r="AWV4" s="14"/>
      <c r="AWW4" s="4"/>
      <c r="AWX4" s="4"/>
      <c r="AWZ4" s="13"/>
      <c r="AXA4" s="13"/>
      <c r="AXB4" s="14"/>
      <c r="AXC4" s="4"/>
      <c r="AXD4" s="4"/>
      <c r="AXF4" s="13"/>
      <c r="AXG4" s="13"/>
      <c r="AXH4" s="14"/>
      <c r="AXI4" s="4"/>
      <c r="AXJ4" s="4"/>
      <c r="AXL4" s="13"/>
      <c r="AXM4" s="13"/>
      <c r="AXN4" s="14"/>
      <c r="AXO4" s="4"/>
      <c r="AXP4" s="4"/>
      <c r="AXR4" s="13"/>
      <c r="AXS4" s="13"/>
      <c r="AXT4" s="14"/>
      <c r="AXU4" s="4"/>
      <c r="AXV4" s="4"/>
      <c r="AXX4" s="13"/>
      <c r="AXY4" s="13"/>
      <c r="AXZ4" s="14"/>
      <c r="AYA4" s="4"/>
      <c r="AYB4" s="4"/>
      <c r="AYD4" s="13"/>
      <c r="AYE4" s="13"/>
      <c r="AYF4" s="14"/>
      <c r="AYG4" s="4"/>
      <c r="AYH4" s="4"/>
      <c r="AYJ4" s="13"/>
      <c r="AYK4" s="13"/>
      <c r="AYL4" s="14"/>
      <c r="AYM4" s="4"/>
      <c r="AYN4" s="4"/>
      <c r="AYP4" s="13"/>
      <c r="AYQ4" s="13"/>
      <c r="AYR4" s="14"/>
      <c r="AYS4" s="4"/>
      <c r="AYT4" s="4"/>
      <c r="AYV4" s="13"/>
      <c r="AYW4" s="13"/>
      <c r="AYX4" s="14"/>
      <c r="AYY4" s="4"/>
      <c r="AYZ4" s="4"/>
      <c r="AZB4" s="13"/>
      <c r="AZC4" s="13"/>
      <c r="AZD4" s="14"/>
      <c r="AZE4" s="4"/>
      <c r="AZF4" s="4"/>
      <c r="AZH4" s="13"/>
      <c r="AZI4" s="13"/>
      <c r="AZJ4" s="14"/>
      <c r="AZK4" s="4"/>
      <c r="AZL4" s="4"/>
      <c r="AZN4" s="13"/>
      <c r="AZO4" s="13"/>
      <c r="AZP4" s="14"/>
      <c r="AZQ4" s="4"/>
      <c r="AZR4" s="4"/>
      <c r="AZT4" s="13"/>
      <c r="AZU4" s="13"/>
      <c r="AZV4" s="14"/>
      <c r="AZW4" s="4"/>
      <c r="AZX4" s="4"/>
      <c r="AZZ4" s="13"/>
      <c r="BAA4" s="13"/>
      <c r="BAB4" s="14"/>
      <c r="BAC4" s="4"/>
      <c r="BAD4" s="4"/>
      <c r="BAF4" s="13"/>
      <c r="BAG4" s="13"/>
      <c r="BAH4" s="14"/>
      <c r="BAI4" s="4"/>
      <c r="BAJ4" s="4"/>
      <c r="BAL4" s="13"/>
      <c r="BAM4" s="13"/>
      <c r="BAN4" s="14"/>
      <c r="BAO4" s="4"/>
      <c r="BAP4" s="4"/>
      <c r="BAR4" s="13"/>
      <c r="BAS4" s="13"/>
      <c r="BAT4" s="14"/>
      <c r="BAU4" s="4"/>
      <c r="BAV4" s="4"/>
      <c r="BAX4" s="13"/>
      <c r="BAY4" s="13"/>
      <c r="BAZ4" s="14"/>
      <c r="BBA4" s="4"/>
      <c r="BBB4" s="4"/>
      <c r="BBD4" s="13"/>
      <c r="BBE4" s="13"/>
      <c r="BBF4" s="14"/>
      <c r="BBG4" s="4"/>
      <c r="BBH4" s="4"/>
      <c r="BBJ4" s="13"/>
      <c r="BBK4" s="13"/>
      <c r="BBL4" s="14"/>
      <c r="BBM4" s="4"/>
      <c r="BBN4" s="4"/>
      <c r="BBP4" s="13"/>
      <c r="BBQ4" s="13"/>
      <c r="BBR4" s="14"/>
      <c r="BBS4" s="4"/>
      <c r="BBT4" s="4"/>
      <c r="BBV4" s="13"/>
      <c r="BBW4" s="13"/>
      <c r="BBX4" s="14"/>
      <c r="BBY4" s="4"/>
      <c r="BBZ4" s="4"/>
      <c r="BCB4" s="13"/>
      <c r="BCC4" s="13"/>
      <c r="BCD4" s="14"/>
      <c r="BCE4" s="4"/>
      <c r="BCF4" s="4"/>
      <c r="BCH4" s="13"/>
      <c r="BCI4" s="13"/>
      <c r="BCJ4" s="14"/>
      <c r="BCK4" s="4"/>
      <c r="BCL4" s="4"/>
      <c r="BCN4" s="13"/>
      <c r="BCO4" s="13"/>
      <c r="BCP4" s="14"/>
      <c r="BCQ4" s="4"/>
      <c r="BCR4" s="4"/>
      <c r="BCT4" s="13"/>
      <c r="BCU4" s="13"/>
      <c r="BCV4" s="14"/>
      <c r="BCW4" s="4"/>
      <c r="BCX4" s="4"/>
      <c r="BCZ4" s="13"/>
      <c r="BDA4" s="13"/>
      <c r="BDB4" s="14"/>
      <c r="BDC4" s="4"/>
      <c r="BDD4" s="4"/>
      <c r="BDF4" s="13"/>
      <c r="BDG4" s="13"/>
      <c r="BDH4" s="14"/>
      <c r="BDI4" s="4"/>
      <c r="BDJ4" s="4"/>
      <c r="BDL4" s="13"/>
      <c r="BDM4" s="13"/>
      <c r="BDN4" s="14"/>
      <c r="BDO4" s="4"/>
      <c r="BDP4" s="4"/>
      <c r="BDR4" s="13"/>
      <c r="BDS4" s="13"/>
      <c r="BDT4" s="14"/>
      <c r="BDU4" s="4"/>
      <c r="BDV4" s="4"/>
      <c r="BDX4" s="13"/>
      <c r="BDY4" s="13"/>
      <c r="BDZ4" s="14"/>
      <c r="BEA4" s="4"/>
      <c r="BEB4" s="4"/>
      <c r="BED4" s="13"/>
      <c r="BEE4" s="13"/>
      <c r="BEF4" s="14"/>
      <c r="BEG4" s="4"/>
      <c r="BEH4" s="4"/>
      <c r="BEJ4" s="13"/>
      <c r="BEK4" s="13"/>
      <c r="BEL4" s="14"/>
      <c r="BEM4" s="4"/>
      <c r="BEN4" s="4"/>
      <c r="BEP4" s="13"/>
      <c r="BEQ4" s="13"/>
      <c r="BER4" s="14"/>
      <c r="BES4" s="4"/>
      <c r="BET4" s="4"/>
      <c r="BEV4" s="13"/>
      <c r="BEW4" s="13"/>
      <c r="BEX4" s="14"/>
      <c r="BEY4" s="4"/>
      <c r="BEZ4" s="4"/>
      <c r="BFB4" s="13"/>
      <c r="BFC4" s="13"/>
      <c r="BFD4" s="14"/>
      <c r="BFE4" s="4"/>
      <c r="BFF4" s="4"/>
      <c r="BFH4" s="13"/>
      <c r="BFI4" s="13"/>
      <c r="BFJ4" s="14"/>
      <c r="BFK4" s="4"/>
      <c r="BFL4" s="4"/>
      <c r="BFN4" s="13"/>
      <c r="BFO4" s="13"/>
      <c r="BFP4" s="14"/>
      <c r="BFQ4" s="4"/>
      <c r="BFR4" s="4"/>
      <c r="BFT4" s="13"/>
      <c r="BFU4" s="13"/>
      <c r="BFV4" s="14"/>
      <c r="BFW4" s="4"/>
      <c r="BFX4" s="4"/>
      <c r="BFZ4" s="13"/>
      <c r="BGA4" s="13"/>
      <c r="BGB4" s="14"/>
      <c r="BGC4" s="4"/>
      <c r="BGD4" s="4"/>
      <c r="BGF4" s="13"/>
      <c r="BGG4" s="13"/>
      <c r="BGH4" s="14"/>
      <c r="BGI4" s="4"/>
      <c r="BGJ4" s="4"/>
      <c r="BGL4" s="13"/>
      <c r="BGM4" s="13"/>
      <c r="BGN4" s="14"/>
      <c r="BGO4" s="4"/>
      <c r="BGP4" s="4"/>
      <c r="BGR4" s="13"/>
      <c r="BGS4" s="13"/>
      <c r="BGT4" s="14"/>
      <c r="BGU4" s="4"/>
      <c r="BGV4" s="4"/>
      <c r="BGX4" s="13"/>
      <c r="BGY4" s="13"/>
      <c r="BGZ4" s="14"/>
      <c r="BHA4" s="4"/>
      <c r="BHB4" s="4"/>
      <c r="BHD4" s="13"/>
      <c r="BHE4" s="13"/>
      <c r="BHF4" s="14"/>
      <c r="BHG4" s="4"/>
      <c r="BHH4" s="4"/>
      <c r="BHJ4" s="13"/>
      <c r="BHK4" s="13"/>
      <c r="BHL4" s="14"/>
      <c r="BHM4" s="4"/>
      <c r="BHN4" s="4"/>
      <c r="BHP4" s="13"/>
      <c r="BHQ4" s="13"/>
      <c r="BHR4" s="14"/>
      <c r="BHS4" s="4"/>
      <c r="BHT4" s="4"/>
      <c r="BHV4" s="13"/>
      <c r="BHW4" s="13"/>
      <c r="BHX4" s="14"/>
      <c r="BHY4" s="4"/>
      <c r="BHZ4" s="4"/>
      <c r="BIB4" s="13"/>
      <c r="BIC4" s="13"/>
      <c r="BID4" s="14"/>
      <c r="BIE4" s="4"/>
      <c r="BIF4" s="4"/>
      <c r="BIH4" s="13"/>
      <c r="BII4" s="13"/>
      <c r="BIJ4" s="14"/>
      <c r="BIK4" s="4"/>
      <c r="BIL4" s="4"/>
      <c r="BIN4" s="13"/>
      <c r="BIO4" s="13"/>
      <c r="BIP4" s="14"/>
      <c r="BIQ4" s="4"/>
      <c r="BIR4" s="4"/>
      <c r="BIT4" s="13"/>
      <c r="BIU4" s="13"/>
      <c r="BIV4" s="14"/>
      <c r="BIW4" s="4"/>
      <c r="BIX4" s="4"/>
      <c r="BIZ4" s="13"/>
      <c r="BJA4" s="13"/>
      <c r="BJB4" s="14"/>
      <c r="BJC4" s="4"/>
      <c r="BJD4" s="4"/>
      <c r="BJF4" s="13"/>
      <c r="BJG4" s="13"/>
      <c r="BJH4" s="14"/>
      <c r="BJI4" s="4"/>
      <c r="BJJ4" s="4"/>
      <c r="BJL4" s="13"/>
      <c r="BJM4" s="13"/>
      <c r="BJN4" s="14"/>
      <c r="BJO4" s="4"/>
      <c r="BJP4" s="4"/>
      <c r="BJR4" s="13"/>
      <c r="BJS4" s="13"/>
      <c r="BJT4" s="14"/>
      <c r="BJU4" s="4"/>
      <c r="BJV4" s="4"/>
      <c r="BJX4" s="13"/>
      <c r="BJY4" s="13"/>
      <c r="BJZ4" s="14"/>
      <c r="BKA4" s="4"/>
      <c r="BKB4" s="4"/>
      <c r="BKD4" s="13"/>
      <c r="BKE4" s="13"/>
      <c r="BKF4" s="14"/>
      <c r="BKG4" s="4"/>
      <c r="BKH4" s="4"/>
      <c r="BKJ4" s="13"/>
      <c r="BKK4" s="13"/>
      <c r="BKL4" s="14"/>
      <c r="BKM4" s="4"/>
      <c r="BKN4" s="4"/>
      <c r="BKP4" s="13"/>
      <c r="BKQ4" s="13"/>
      <c r="BKR4" s="14"/>
      <c r="BKS4" s="4"/>
      <c r="BKT4" s="4"/>
      <c r="BKV4" s="13"/>
      <c r="BKW4" s="13"/>
      <c r="BKX4" s="14"/>
      <c r="BKY4" s="4"/>
      <c r="BKZ4" s="4"/>
      <c r="BLB4" s="13"/>
      <c r="BLC4" s="13"/>
      <c r="BLD4" s="14"/>
      <c r="BLE4" s="4"/>
      <c r="BLF4" s="4"/>
      <c r="BLH4" s="13"/>
      <c r="BLI4" s="13"/>
      <c r="BLJ4" s="14"/>
      <c r="BLK4" s="4"/>
      <c r="BLL4" s="4"/>
      <c r="BLN4" s="13"/>
      <c r="BLO4" s="13"/>
      <c r="BLP4" s="14"/>
      <c r="BLQ4" s="4"/>
      <c r="BLR4" s="4"/>
      <c r="BLT4" s="13"/>
      <c r="BLU4" s="13"/>
      <c r="BLV4" s="14"/>
      <c r="BLW4" s="4"/>
      <c r="BLX4" s="4"/>
      <c r="BLZ4" s="13"/>
      <c r="BMA4" s="13"/>
      <c r="BMB4" s="14"/>
      <c r="BMC4" s="4"/>
      <c r="BMD4" s="4"/>
      <c r="BMF4" s="13"/>
      <c r="BMG4" s="13"/>
      <c r="BMH4" s="14"/>
      <c r="BMI4" s="4"/>
      <c r="BMJ4" s="4"/>
      <c r="BML4" s="13"/>
      <c r="BMM4" s="13"/>
      <c r="BMN4" s="14"/>
      <c r="BMO4" s="4"/>
      <c r="BMP4" s="4"/>
      <c r="BMR4" s="13"/>
      <c r="BMS4" s="13"/>
      <c r="BMT4" s="14"/>
      <c r="BMU4" s="4"/>
      <c r="BMV4" s="4"/>
      <c r="BMX4" s="13"/>
      <c r="BMY4" s="13"/>
      <c r="BMZ4" s="14"/>
      <c r="BNA4" s="4"/>
      <c r="BNB4" s="4"/>
      <c r="BND4" s="13"/>
      <c r="BNE4" s="13"/>
      <c r="BNF4" s="14"/>
      <c r="BNG4" s="4"/>
      <c r="BNH4" s="4"/>
      <c r="BNJ4" s="13"/>
      <c r="BNK4" s="13"/>
      <c r="BNL4" s="14"/>
      <c r="BNM4" s="4"/>
      <c r="BNN4" s="4"/>
      <c r="BNP4" s="13"/>
      <c r="BNQ4" s="13"/>
      <c r="BNR4" s="14"/>
      <c r="BNS4" s="4"/>
      <c r="BNT4" s="4"/>
      <c r="BNV4" s="13"/>
      <c r="BNW4" s="13"/>
      <c r="BNX4" s="14"/>
      <c r="BNY4" s="4"/>
      <c r="BNZ4" s="4"/>
      <c r="BOB4" s="13"/>
      <c r="BOC4" s="13"/>
      <c r="BOD4" s="14"/>
      <c r="BOE4" s="4"/>
      <c r="BOF4" s="4"/>
      <c r="BOH4" s="13"/>
      <c r="BOI4" s="13"/>
      <c r="BOJ4" s="14"/>
      <c r="BOK4" s="4"/>
      <c r="BOL4" s="4"/>
      <c r="BON4" s="13"/>
      <c r="BOO4" s="13"/>
      <c r="BOP4" s="14"/>
      <c r="BOQ4" s="4"/>
      <c r="BOR4" s="4"/>
      <c r="BOT4" s="13"/>
      <c r="BOU4" s="13"/>
      <c r="BOV4" s="14"/>
      <c r="BOW4" s="4"/>
      <c r="BOX4" s="4"/>
      <c r="BOZ4" s="13"/>
      <c r="BPA4" s="13"/>
      <c r="BPB4" s="14"/>
      <c r="BPC4" s="4"/>
      <c r="BPD4" s="4"/>
      <c r="BPF4" s="13"/>
      <c r="BPG4" s="13"/>
      <c r="BPH4" s="14"/>
      <c r="BPI4" s="4"/>
      <c r="BPJ4" s="4"/>
      <c r="BPL4" s="13"/>
      <c r="BPM4" s="13"/>
      <c r="BPN4" s="14"/>
      <c r="BPO4" s="4"/>
      <c r="BPP4" s="4"/>
      <c r="BPR4" s="13"/>
      <c r="BPS4" s="13"/>
      <c r="BPT4" s="14"/>
      <c r="BPU4" s="4"/>
      <c r="BPV4" s="4"/>
      <c r="BPX4" s="13"/>
      <c r="BPY4" s="13"/>
      <c r="BPZ4" s="14"/>
      <c r="BQA4" s="4"/>
      <c r="BQB4" s="4"/>
      <c r="BQD4" s="13"/>
      <c r="BQE4" s="13"/>
      <c r="BQF4" s="14"/>
      <c r="BQG4" s="4"/>
      <c r="BQH4" s="4"/>
      <c r="BQJ4" s="13"/>
      <c r="BQK4" s="13"/>
      <c r="BQL4" s="14"/>
      <c r="BQM4" s="4"/>
      <c r="BQN4" s="4"/>
      <c r="BQP4" s="13"/>
      <c r="BQQ4" s="13"/>
      <c r="BQR4" s="14"/>
      <c r="BQS4" s="4"/>
      <c r="BQT4" s="4"/>
      <c r="BQV4" s="13"/>
      <c r="BQW4" s="13"/>
      <c r="BQX4" s="14"/>
      <c r="BQY4" s="4"/>
      <c r="BQZ4" s="4"/>
      <c r="BRB4" s="13"/>
      <c r="BRC4" s="13"/>
      <c r="BRD4" s="14"/>
      <c r="BRE4" s="4"/>
      <c r="BRF4" s="4"/>
      <c r="BRH4" s="13"/>
      <c r="BRI4" s="13"/>
      <c r="BRJ4" s="14"/>
      <c r="BRK4" s="4"/>
      <c r="BRL4" s="4"/>
      <c r="BRN4" s="13"/>
      <c r="BRO4" s="13"/>
      <c r="BRP4" s="14"/>
      <c r="BRQ4" s="4"/>
      <c r="BRR4" s="4"/>
      <c r="BRT4" s="13"/>
      <c r="BRU4" s="13"/>
      <c r="BRV4" s="14"/>
      <c r="BRW4" s="4"/>
      <c r="BRX4" s="4"/>
      <c r="BRZ4" s="13"/>
      <c r="BSA4" s="13"/>
      <c r="BSB4" s="14"/>
      <c r="BSC4" s="4"/>
      <c r="BSD4" s="4"/>
      <c r="BSF4" s="13"/>
      <c r="BSG4" s="13"/>
      <c r="BSH4" s="14"/>
      <c r="BSI4" s="4"/>
      <c r="BSJ4" s="4"/>
      <c r="BSL4" s="13"/>
      <c r="BSM4" s="13"/>
      <c r="BSN4" s="14"/>
      <c r="BSO4" s="4"/>
      <c r="BSP4" s="4"/>
      <c r="BSR4" s="13"/>
      <c r="BSS4" s="13"/>
      <c r="BST4" s="14"/>
      <c r="BSU4" s="4"/>
      <c r="BSV4" s="4"/>
      <c r="BSX4" s="13"/>
      <c r="BSY4" s="13"/>
      <c r="BSZ4" s="14"/>
      <c r="BTA4" s="4"/>
      <c r="BTB4" s="4"/>
      <c r="BTD4" s="13"/>
      <c r="BTE4" s="13"/>
      <c r="BTF4" s="14"/>
      <c r="BTG4" s="4"/>
      <c r="BTH4" s="4"/>
      <c r="BTJ4" s="13"/>
      <c r="BTK4" s="13"/>
      <c r="BTL4" s="14"/>
      <c r="BTM4" s="4"/>
      <c r="BTN4" s="4"/>
      <c r="BTP4" s="13"/>
      <c r="BTQ4" s="13"/>
      <c r="BTR4" s="14"/>
      <c r="BTS4" s="4"/>
      <c r="BTT4" s="4"/>
      <c r="BTV4" s="13"/>
      <c r="BTW4" s="13"/>
      <c r="BTX4" s="14"/>
      <c r="BTY4" s="4"/>
      <c r="BTZ4" s="4"/>
      <c r="BUB4" s="13"/>
      <c r="BUC4" s="13"/>
      <c r="BUD4" s="14"/>
      <c r="BUE4" s="4"/>
      <c r="BUF4" s="4"/>
      <c r="BUH4" s="13"/>
      <c r="BUI4" s="13"/>
      <c r="BUJ4" s="14"/>
      <c r="BUK4" s="4"/>
      <c r="BUL4" s="4"/>
      <c r="BUN4" s="13"/>
      <c r="BUO4" s="13"/>
      <c r="BUP4" s="14"/>
      <c r="BUQ4" s="4"/>
      <c r="BUR4" s="4"/>
      <c r="BUT4" s="13"/>
      <c r="BUU4" s="13"/>
      <c r="BUV4" s="14"/>
      <c r="BUW4" s="4"/>
      <c r="BUX4" s="4"/>
      <c r="BUZ4" s="13"/>
      <c r="BVA4" s="13"/>
      <c r="BVB4" s="14"/>
      <c r="BVC4" s="4"/>
      <c r="BVD4" s="4"/>
      <c r="BVF4" s="13"/>
      <c r="BVG4" s="13"/>
      <c r="BVH4" s="14"/>
      <c r="BVI4" s="4"/>
      <c r="BVJ4" s="4"/>
      <c r="BVL4" s="13"/>
      <c r="BVM4" s="13"/>
      <c r="BVN4" s="14"/>
      <c r="BVO4" s="4"/>
      <c r="BVP4" s="4"/>
      <c r="BVR4" s="13"/>
      <c r="BVS4" s="13"/>
      <c r="BVT4" s="14"/>
      <c r="BVU4" s="4"/>
      <c r="BVV4" s="4"/>
      <c r="BVX4" s="13"/>
      <c r="BVY4" s="13"/>
      <c r="BVZ4" s="14"/>
      <c r="BWA4" s="4"/>
      <c r="BWB4" s="4"/>
      <c r="BWD4" s="13"/>
      <c r="BWE4" s="13"/>
      <c r="BWF4" s="14"/>
      <c r="BWG4" s="4"/>
      <c r="BWH4" s="4"/>
      <c r="BWJ4" s="13"/>
      <c r="BWK4" s="13"/>
      <c r="BWL4" s="14"/>
      <c r="BWM4" s="4"/>
      <c r="BWN4" s="4"/>
      <c r="BWP4" s="13"/>
      <c r="BWQ4" s="13"/>
      <c r="BWR4" s="14"/>
      <c r="BWS4" s="4"/>
      <c r="BWT4" s="4"/>
      <c r="BWV4" s="13"/>
      <c r="BWW4" s="13"/>
      <c r="BWX4" s="14"/>
      <c r="BWY4" s="4"/>
      <c r="BWZ4" s="4"/>
      <c r="BXB4" s="13"/>
      <c r="BXC4" s="13"/>
      <c r="BXD4" s="14"/>
      <c r="BXE4" s="4"/>
      <c r="BXF4" s="4"/>
      <c r="BXH4" s="13"/>
      <c r="BXI4" s="13"/>
      <c r="BXJ4" s="14"/>
      <c r="BXK4" s="4"/>
      <c r="BXL4" s="4"/>
      <c r="BXN4" s="13"/>
      <c r="BXO4" s="13"/>
      <c r="BXP4" s="14"/>
      <c r="BXQ4" s="4"/>
      <c r="BXR4" s="4"/>
      <c r="BXT4" s="13"/>
      <c r="BXU4" s="13"/>
      <c r="BXV4" s="14"/>
      <c r="BXW4" s="4"/>
      <c r="BXX4" s="4"/>
      <c r="BXZ4" s="13"/>
      <c r="BYA4" s="13"/>
      <c r="BYB4" s="14"/>
      <c r="BYC4" s="4"/>
      <c r="BYD4" s="4"/>
      <c r="BYF4" s="13"/>
      <c r="BYG4" s="13"/>
      <c r="BYH4" s="14"/>
      <c r="BYI4" s="4"/>
      <c r="BYJ4" s="4"/>
      <c r="BYL4" s="13"/>
      <c r="BYM4" s="13"/>
      <c r="BYN4" s="14"/>
      <c r="BYO4" s="4"/>
      <c r="BYP4" s="4"/>
      <c r="BYR4" s="13"/>
      <c r="BYS4" s="13"/>
      <c r="BYT4" s="14"/>
      <c r="BYU4" s="4"/>
      <c r="BYV4" s="4"/>
      <c r="BYX4" s="13"/>
      <c r="BYY4" s="13"/>
      <c r="BYZ4" s="14"/>
      <c r="BZA4" s="4"/>
      <c r="BZB4" s="4"/>
      <c r="BZD4" s="13"/>
      <c r="BZE4" s="13"/>
      <c r="BZF4" s="14"/>
      <c r="BZG4" s="4"/>
      <c r="BZH4" s="4"/>
      <c r="BZJ4" s="13"/>
      <c r="BZK4" s="13"/>
      <c r="BZL4" s="14"/>
      <c r="BZM4" s="4"/>
      <c r="BZN4" s="4"/>
      <c r="BZP4" s="13"/>
      <c r="BZQ4" s="13"/>
      <c r="BZR4" s="14"/>
      <c r="BZS4" s="4"/>
      <c r="BZT4" s="4"/>
      <c r="BZV4" s="13"/>
      <c r="BZW4" s="13"/>
      <c r="BZX4" s="14"/>
      <c r="BZY4" s="4"/>
      <c r="BZZ4" s="4"/>
      <c r="CAB4" s="13"/>
      <c r="CAC4" s="13"/>
      <c r="CAD4" s="14"/>
      <c r="CAE4" s="4"/>
      <c r="CAF4" s="4"/>
      <c r="CAH4" s="13"/>
      <c r="CAI4" s="13"/>
      <c r="CAJ4" s="14"/>
      <c r="CAK4" s="4"/>
      <c r="CAL4" s="4"/>
      <c r="CAN4" s="13"/>
      <c r="CAO4" s="13"/>
      <c r="CAP4" s="14"/>
      <c r="CAQ4" s="4"/>
      <c r="CAR4" s="4"/>
      <c r="CAT4" s="13"/>
      <c r="CAU4" s="13"/>
      <c r="CAV4" s="14"/>
      <c r="CAW4" s="4"/>
      <c r="CAX4" s="4"/>
      <c r="CAZ4" s="13"/>
      <c r="CBA4" s="13"/>
      <c r="CBB4" s="14"/>
      <c r="CBC4" s="4"/>
      <c r="CBD4" s="4"/>
      <c r="CBF4" s="13"/>
      <c r="CBG4" s="13"/>
      <c r="CBH4" s="14"/>
      <c r="CBI4" s="4"/>
      <c r="CBJ4" s="4"/>
      <c r="CBL4" s="13"/>
      <c r="CBM4" s="13"/>
      <c r="CBN4" s="14"/>
      <c r="CBO4" s="4"/>
      <c r="CBP4" s="4"/>
      <c r="CBR4" s="13"/>
      <c r="CBS4" s="13"/>
      <c r="CBT4" s="14"/>
      <c r="CBU4" s="4"/>
      <c r="CBV4" s="4"/>
      <c r="CBX4" s="13"/>
      <c r="CBY4" s="13"/>
      <c r="CBZ4" s="14"/>
      <c r="CCA4" s="4"/>
      <c r="CCB4" s="4"/>
      <c r="CCD4" s="13"/>
      <c r="CCE4" s="13"/>
      <c r="CCF4" s="14"/>
      <c r="CCG4" s="4"/>
      <c r="CCH4" s="4"/>
      <c r="CCJ4" s="13"/>
      <c r="CCK4" s="13"/>
      <c r="CCL4" s="14"/>
      <c r="CCM4" s="4"/>
      <c r="CCN4" s="4"/>
      <c r="CCP4" s="13"/>
      <c r="CCQ4" s="13"/>
      <c r="CCR4" s="14"/>
      <c r="CCS4" s="4"/>
      <c r="CCT4" s="4"/>
      <c r="CCV4" s="13"/>
      <c r="CCW4" s="13"/>
      <c r="CCX4" s="14"/>
      <c r="CCY4" s="4"/>
      <c r="CCZ4" s="4"/>
      <c r="CDB4" s="13"/>
      <c r="CDC4" s="13"/>
      <c r="CDD4" s="14"/>
      <c r="CDE4" s="4"/>
      <c r="CDF4" s="4"/>
      <c r="CDH4" s="13"/>
      <c r="CDI4" s="13"/>
      <c r="CDJ4" s="14"/>
      <c r="CDK4" s="4"/>
      <c r="CDL4" s="4"/>
      <c r="CDN4" s="13"/>
      <c r="CDO4" s="13"/>
      <c r="CDP4" s="14"/>
      <c r="CDQ4" s="4"/>
      <c r="CDR4" s="4"/>
      <c r="CDT4" s="13"/>
      <c r="CDU4" s="13"/>
      <c r="CDV4" s="14"/>
      <c r="CDW4" s="4"/>
      <c r="CDX4" s="4"/>
      <c r="CDZ4" s="13"/>
      <c r="CEA4" s="13"/>
      <c r="CEB4" s="14"/>
      <c r="CEC4" s="4"/>
      <c r="CED4" s="4"/>
      <c r="CEF4" s="13"/>
      <c r="CEG4" s="13"/>
      <c r="CEH4" s="14"/>
      <c r="CEI4" s="4"/>
      <c r="CEJ4" s="4"/>
      <c r="CEL4" s="13"/>
      <c r="CEM4" s="13"/>
      <c r="CEN4" s="14"/>
      <c r="CEO4" s="4"/>
      <c r="CEP4" s="4"/>
      <c r="CER4" s="13"/>
      <c r="CES4" s="13"/>
      <c r="CET4" s="14"/>
      <c r="CEU4" s="4"/>
      <c r="CEV4" s="4"/>
      <c r="CEX4" s="13"/>
      <c r="CEY4" s="13"/>
      <c r="CEZ4" s="14"/>
      <c r="CFA4" s="4"/>
      <c r="CFB4" s="4"/>
      <c r="CFD4" s="13"/>
      <c r="CFE4" s="13"/>
      <c r="CFF4" s="14"/>
      <c r="CFG4" s="4"/>
      <c r="CFH4" s="4"/>
      <c r="CFJ4" s="13"/>
      <c r="CFK4" s="13"/>
      <c r="CFL4" s="14"/>
      <c r="CFM4" s="4"/>
      <c r="CFN4" s="4"/>
      <c r="CFP4" s="13"/>
      <c r="CFQ4" s="13"/>
      <c r="CFR4" s="14"/>
      <c r="CFS4" s="4"/>
      <c r="CFT4" s="4"/>
      <c r="CFV4" s="13"/>
      <c r="CFW4" s="13"/>
      <c r="CFX4" s="14"/>
      <c r="CFY4" s="4"/>
      <c r="CFZ4" s="4"/>
      <c r="CGB4" s="13"/>
      <c r="CGC4" s="13"/>
      <c r="CGD4" s="14"/>
      <c r="CGE4" s="4"/>
      <c r="CGF4" s="4"/>
      <c r="CGH4" s="13"/>
      <c r="CGI4" s="13"/>
      <c r="CGJ4" s="14"/>
      <c r="CGK4" s="4"/>
      <c r="CGL4" s="4"/>
      <c r="CGN4" s="13"/>
      <c r="CGO4" s="13"/>
      <c r="CGP4" s="14"/>
      <c r="CGQ4" s="4"/>
      <c r="CGR4" s="4"/>
      <c r="CGT4" s="13"/>
      <c r="CGU4" s="13"/>
      <c r="CGV4" s="14"/>
      <c r="CGW4" s="4"/>
      <c r="CGX4" s="4"/>
      <c r="CGZ4" s="13"/>
      <c r="CHA4" s="13"/>
      <c r="CHB4" s="14"/>
      <c r="CHC4" s="4"/>
      <c r="CHD4" s="4"/>
      <c r="CHF4" s="13"/>
      <c r="CHG4" s="13"/>
      <c r="CHH4" s="14"/>
      <c r="CHI4" s="4"/>
      <c r="CHJ4" s="4"/>
      <c r="CHL4" s="13"/>
      <c r="CHM4" s="13"/>
      <c r="CHN4" s="14"/>
      <c r="CHO4" s="4"/>
      <c r="CHP4" s="4"/>
      <c r="CHR4" s="13"/>
      <c r="CHS4" s="13"/>
      <c r="CHT4" s="14"/>
      <c r="CHU4" s="4"/>
      <c r="CHV4" s="4"/>
      <c r="CHX4" s="13"/>
      <c r="CHY4" s="13"/>
      <c r="CHZ4" s="14"/>
      <c r="CIA4" s="4"/>
      <c r="CIB4" s="4"/>
      <c r="CID4" s="13"/>
      <c r="CIE4" s="13"/>
      <c r="CIF4" s="14"/>
      <c r="CIG4" s="4"/>
      <c r="CIH4" s="4"/>
      <c r="CIJ4" s="13"/>
      <c r="CIK4" s="13"/>
      <c r="CIL4" s="14"/>
      <c r="CIM4" s="4"/>
      <c r="CIN4" s="4"/>
      <c r="CIP4" s="13"/>
      <c r="CIQ4" s="13"/>
      <c r="CIR4" s="14"/>
      <c r="CIS4" s="4"/>
      <c r="CIT4" s="4"/>
      <c r="CIV4" s="13"/>
      <c r="CIW4" s="13"/>
      <c r="CIX4" s="14"/>
      <c r="CIY4" s="4"/>
      <c r="CIZ4" s="4"/>
      <c r="CJB4" s="13"/>
      <c r="CJC4" s="13"/>
      <c r="CJD4" s="14"/>
      <c r="CJE4" s="4"/>
      <c r="CJF4" s="4"/>
      <c r="CJH4" s="13"/>
      <c r="CJI4" s="13"/>
      <c r="CJJ4" s="14"/>
      <c r="CJK4" s="4"/>
      <c r="CJL4" s="4"/>
      <c r="CJN4" s="13"/>
      <c r="CJO4" s="13"/>
      <c r="CJP4" s="14"/>
      <c r="CJQ4" s="4"/>
      <c r="CJR4" s="4"/>
      <c r="CJT4" s="13"/>
      <c r="CJU4" s="13"/>
      <c r="CJV4" s="14"/>
      <c r="CJW4" s="4"/>
      <c r="CJX4" s="4"/>
      <c r="CJZ4" s="13"/>
      <c r="CKA4" s="13"/>
      <c r="CKB4" s="14"/>
      <c r="CKC4" s="4"/>
      <c r="CKD4" s="4"/>
      <c r="CKF4" s="13"/>
      <c r="CKG4" s="13"/>
      <c r="CKH4" s="14"/>
      <c r="CKI4" s="4"/>
      <c r="CKJ4" s="4"/>
      <c r="CKL4" s="13"/>
      <c r="CKM4" s="13"/>
      <c r="CKN4" s="14"/>
      <c r="CKO4" s="4"/>
      <c r="CKP4" s="4"/>
      <c r="CKR4" s="13"/>
      <c r="CKS4" s="13"/>
      <c r="CKT4" s="14"/>
      <c r="CKU4" s="4"/>
      <c r="CKV4" s="4"/>
      <c r="CKX4" s="13"/>
      <c r="CKY4" s="13"/>
      <c r="CKZ4" s="14"/>
      <c r="CLA4" s="4"/>
      <c r="CLB4" s="4"/>
      <c r="CLD4" s="13"/>
      <c r="CLE4" s="13"/>
      <c r="CLF4" s="14"/>
      <c r="CLG4" s="4"/>
      <c r="CLH4" s="4"/>
      <c r="CLJ4" s="13"/>
      <c r="CLK4" s="13"/>
      <c r="CLL4" s="14"/>
      <c r="CLM4" s="4"/>
      <c r="CLN4" s="4"/>
      <c r="CLP4" s="13"/>
      <c r="CLQ4" s="13"/>
      <c r="CLR4" s="14"/>
      <c r="CLS4" s="4"/>
      <c r="CLT4" s="4"/>
      <c r="CLV4" s="13"/>
      <c r="CLW4" s="13"/>
      <c r="CLX4" s="14"/>
      <c r="CLY4" s="4"/>
      <c r="CLZ4" s="4"/>
      <c r="CMB4" s="13"/>
      <c r="CMC4" s="13"/>
      <c r="CMD4" s="14"/>
      <c r="CME4" s="4"/>
      <c r="CMF4" s="4"/>
      <c r="CMH4" s="13"/>
      <c r="CMI4" s="13"/>
      <c r="CMJ4" s="14"/>
      <c r="CMK4" s="4"/>
      <c r="CML4" s="4"/>
      <c r="CMN4" s="13"/>
      <c r="CMO4" s="13"/>
      <c r="CMP4" s="14"/>
      <c r="CMQ4" s="4"/>
      <c r="CMR4" s="4"/>
      <c r="CMT4" s="13"/>
      <c r="CMU4" s="13"/>
      <c r="CMV4" s="14"/>
      <c r="CMW4" s="4"/>
      <c r="CMX4" s="4"/>
      <c r="CMZ4" s="13"/>
      <c r="CNA4" s="13"/>
      <c r="CNB4" s="14"/>
      <c r="CNC4" s="4"/>
      <c r="CND4" s="4"/>
      <c r="CNF4" s="13"/>
      <c r="CNG4" s="13"/>
      <c r="CNH4" s="14"/>
      <c r="CNI4" s="4"/>
      <c r="CNJ4" s="4"/>
      <c r="CNL4" s="13"/>
      <c r="CNM4" s="13"/>
      <c r="CNN4" s="14"/>
      <c r="CNO4" s="4"/>
      <c r="CNP4" s="4"/>
      <c r="CNR4" s="13"/>
      <c r="CNS4" s="13"/>
      <c r="CNT4" s="14"/>
      <c r="CNU4" s="4"/>
      <c r="CNV4" s="4"/>
      <c r="CNX4" s="13"/>
      <c r="CNY4" s="13"/>
      <c r="CNZ4" s="14"/>
      <c r="COA4" s="4"/>
      <c r="COB4" s="4"/>
      <c r="COD4" s="13"/>
      <c r="COE4" s="13"/>
      <c r="COF4" s="14"/>
      <c r="COG4" s="4"/>
      <c r="COH4" s="4"/>
      <c r="COJ4" s="13"/>
      <c r="COK4" s="13"/>
      <c r="COL4" s="14"/>
      <c r="COM4" s="4"/>
      <c r="CON4" s="4"/>
      <c r="COP4" s="13"/>
      <c r="COQ4" s="13"/>
      <c r="COR4" s="14"/>
      <c r="COS4" s="4"/>
      <c r="COT4" s="4"/>
      <c r="COV4" s="13"/>
      <c r="COW4" s="13"/>
      <c r="COX4" s="14"/>
      <c r="COY4" s="4"/>
      <c r="COZ4" s="4"/>
      <c r="CPB4" s="13"/>
      <c r="CPC4" s="13"/>
      <c r="CPD4" s="14"/>
      <c r="CPE4" s="4"/>
      <c r="CPF4" s="4"/>
      <c r="CPH4" s="13"/>
      <c r="CPI4" s="13"/>
      <c r="CPJ4" s="14"/>
      <c r="CPK4" s="4"/>
      <c r="CPL4" s="4"/>
      <c r="CPN4" s="13"/>
      <c r="CPO4" s="13"/>
      <c r="CPP4" s="14"/>
      <c r="CPQ4" s="4"/>
      <c r="CPR4" s="4"/>
      <c r="CPT4" s="13"/>
      <c r="CPU4" s="13"/>
      <c r="CPV4" s="14"/>
      <c r="CPW4" s="4"/>
      <c r="CPX4" s="4"/>
      <c r="CPZ4" s="13"/>
      <c r="CQA4" s="13"/>
      <c r="CQB4" s="14"/>
      <c r="CQC4" s="4"/>
      <c r="CQD4" s="4"/>
      <c r="CQF4" s="13"/>
      <c r="CQG4" s="13"/>
      <c r="CQH4" s="14"/>
      <c r="CQI4" s="4"/>
      <c r="CQJ4" s="4"/>
      <c r="CQL4" s="13"/>
      <c r="CQM4" s="13"/>
      <c r="CQN4" s="14"/>
      <c r="CQO4" s="4"/>
      <c r="CQP4" s="4"/>
      <c r="CQR4" s="13"/>
      <c r="CQS4" s="13"/>
      <c r="CQT4" s="14"/>
      <c r="CQU4" s="4"/>
      <c r="CQV4" s="4"/>
      <c r="CQX4" s="13"/>
      <c r="CQY4" s="13"/>
      <c r="CQZ4" s="14"/>
      <c r="CRA4" s="4"/>
      <c r="CRB4" s="4"/>
      <c r="CRD4" s="13"/>
      <c r="CRE4" s="13"/>
      <c r="CRF4" s="14"/>
      <c r="CRG4" s="4"/>
      <c r="CRH4" s="4"/>
      <c r="CRJ4" s="13"/>
      <c r="CRK4" s="13"/>
      <c r="CRL4" s="14"/>
      <c r="CRM4" s="4"/>
      <c r="CRN4" s="4"/>
      <c r="CRP4" s="13"/>
      <c r="CRQ4" s="13"/>
      <c r="CRR4" s="14"/>
      <c r="CRS4" s="4"/>
      <c r="CRT4" s="4"/>
      <c r="CRV4" s="13"/>
      <c r="CRW4" s="13"/>
      <c r="CRX4" s="14"/>
      <c r="CRY4" s="4"/>
      <c r="CRZ4" s="4"/>
      <c r="CSB4" s="13"/>
      <c r="CSC4" s="13"/>
      <c r="CSD4" s="14"/>
      <c r="CSE4" s="4"/>
      <c r="CSF4" s="4"/>
      <c r="CSH4" s="13"/>
      <c r="CSI4" s="13"/>
      <c r="CSJ4" s="14"/>
      <c r="CSK4" s="4"/>
      <c r="CSL4" s="4"/>
      <c r="CSN4" s="13"/>
      <c r="CSO4" s="13"/>
      <c r="CSP4" s="14"/>
      <c r="CSQ4" s="4"/>
      <c r="CSR4" s="4"/>
      <c r="CST4" s="13"/>
      <c r="CSU4" s="13"/>
      <c r="CSV4" s="14"/>
      <c r="CSW4" s="4"/>
      <c r="CSX4" s="4"/>
      <c r="CSZ4" s="13"/>
      <c r="CTA4" s="13"/>
      <c r="CTB4" s="14"/>
      <c r="CTC4" s="4"/>
      <c r="CTD4" s="4"/>
      <c r="CTF4" s="13"/>
      <c r="CTG4" s="13"/>
      <c r="CTH4" s="14"/>
      <c r="CTI4" s="4"/>
      <c r="CTJ4" s="4"/>
      <c r="CTL4" s="13"/>
      <c r="CTM4" s="13"/>
      <c r="CTN4" s="14"/>
      <c r="CTO4" s="4"/>
      <c r="CTP4" s="4"/>
      <c r="CTR4" s="13"/>
      <c r="CTS4" s="13"/>
      <c r="CTT4" s="14"/>
      <c r="CTU4" s="4"/>
      <c r="CTV4" s="4"/>
      <c r="CTX4" s="13"/>
      <c r="CTY4" s="13"/>
      <c r="CTZ4" s="14"/>
      <c r="CUA4" s="4"/>
      <c r="CUB4" s="4"/>
      <c r="CUD4" s="13"/>
      <c r="CUE4" s="13"/>
      <c r="CUF4" s="14"/>
      <c r="CUG4" s="4"/>
      <c r="CUH4" s="4"/>
      <c r="CUJ4" s="13"/>
      <c r="CUK4" s="13"/>
      <c r="CUL4" s="14"/>
      <c r="CUM4" s="4"/>
      <c r="CUN4" s="4"/>
      <c r="CUP4" s="13"/>
      <c r="CUQ4" s="13"/>
      <c r="CUR4" s="14"/>
      <c r="CUS4" s="4"/>
      <c r="CUT4" s="4"/>
      <c r="CUV4" s="13"/>
      <c r="CUW4" s="13"/>
      <c r="CUX4" s="14"/>
      <c r="CUY4" s="4"/>
      <c r="CUZ4" s="4"/>
      <c r="CVB4" s="13"/>
      <c r="CVC4" s="13"/>
      <c r="CVD4" s="14"/>
      <c r="CVE4" s="4"/>
      <c r="CVF4" s="4"/>
      <c r="CVH4" s="13"/>
      <c r="CVI4" s="13"/>
      <c r="CVJ4" s="14"/>
      <c r="CVK4" s="4"/>
      <c r="CVL4" s="4"/>
      <c r="CVN4" s="13"/>
      <c r="CVO4" s="13"/>
      <c r="CVP4" s="14"/>
      <c r="CVQ4" s="4"/>
      <c r="CVR4" s="4"/>
      <c r="CVT4" s="13"/>
      <c r="CVU4" s="13"/>
      <c r="CVV4" s="14"/>
      <c r="CVW4" s="4"/>
      <c r="CVX4" s="4"/>
      <c r="CVZ4" s="13"/>
      <c r="CWA4" s="13"/>
      <c r="CWB4" s="14"/>
      <c r="CWC4" s="4"/>
      <c r="CWD4" s="4"/>
      <c r="CWF4" s="13"/>
      <c r="CWG4" s="13"/>
      <c r="CWH4" s="14"/>
      <c r="CWI4" s="4"/>
      <c r="CWJ4" s="4"/>
      <c r="CWL4" s="13"/>
      <c r="CWM4" s="13"/>
      <c r="CWN4" s="14"/>
      <c r="CWO4" s="4"/>
      <c r="CWP4" s="4"/>
      <c r="CWR4" s="13"/>
      <c r="CWS4" s="13"/>
      <c r="CWT4" s="14"/>
      <c r="CWU4" s="4"/>
      <c r="CWV4" s="4"/>
      <c r="CWX4" s="13"/>
      <c r="CWY4" s="13"/>
      <c r="CWZ4" s="14"/>
      <c r="CXA4" s="4"/>
      <c r="CXB4" s="4"/>
      <c r="CXD4" s="13"/>
      <c r="CXE4" s="13"/>
      <c r="CXF4" s="14"/>
      <c r="CXG4" s="4"/>
      <c r="CXH4" s="4"/>
      <c r="CXJ4" s="13"/>
      <c r="CXK4" s="13"/>
      <c r="CXL4" s="14"/>
      <c r="CXM4" s="4"/>
      <c r="CXN4" s="4"/>
      <c r="CXP4" s="13"/>
      <c r="CXQ4" s="13"/>
      <c r="CXR4" s="14"/>
      <c r="CXS4" s="4"/>
      <c r="CXT4" s="4"/>
      <c r="CXV4" s="13"/>
      <c r="CXW4" s="13"/>
      <c r="CXX4" s="14"/>
      <c r="CXY4" s="4"/>
      <c r="CXZ4" s="4"/>
      <c r="CYB4" s="13"/>
      <c r="CYC4" s="13"/>
      <c r="CYD4" s="14"/>
      <c r="CYE4" s="4"/>
      <c r="CYF4" s="4"/>
      <c r="CYH4" s="13"/>
      <c r="CYI4" s="13"/>
      <c r="CYJ4" s="14"/>
      <c r="CYK4" s="4"/>
      <c r="CYL4" s="4"/>
      <c r="CYN4" s="13"/>
      <c r="CYO4" s="13"/>
      <c r="CYP4" s="14"/>
      <c r="CYQ4" s="4"/>
      <c r="CYR4" s="4"/>
      <c r="CYT4" s="13"/>
      <c r="CYU4" s="13"/>
      <c r="CYV4" s="14"/>
      <c r="CYW4" s="4"/>
      <c r="CYX4" s="4"/>
      <c r="CYZ4" s="13"/>
      <c r="CZA4" s="13"/>
      <c r="CZB4" s="14"/>
      <c r="CZC4" s="4"/>
      <c r="CZD4" s="4"/>
      <c r="CZF4" s="13"/>
      <c r="CZG4" s="13"/>
      <c r="CZH4" s="14"/>
      <c r="CZI4" s="4"/>
      <c r="CZJ4" s="4"/>
      <c r="CZL4" s="13"/>
      <c r="CZM4" s="13"/>
      <c r="CZN4" s="14"/>
      <c r="CZO4" s="4"/>
      <c r="CZP4" s="4"/>
      <c r="CZR4" s="13"/>
      <c r="CZS4" s="13"/>
      <c r="CZT4" s="14"/>
      <c r="CZU4" s="4"/>
      <c r="CZV4" s="4"/>
      <c r="CZX4" s="13"/>
      <c r="CZY4" s="13"/>
      <c r="CZZ4" s="14"/>
      <c r="DAA4" s="4"/>
      <c r="DAB4" s="4"/>
      <c r="DAD4" s="13"/>
      <c r="DAE4" s="13"/>
      <c r="DAF4" s="14"/>
      <c r="DAG4" s="4"/>
      <c r="DAH4" s="4"/>
      <c r="DAJ4" s="13"/>
      <c r="DAK4" s="13"/>
      <c r="DAL4" s="14"/>
      <c r="DAM4" s="4"/>
      <c r="DAN4" s="4"/>
      <c r="DAP4" s="13"/>
      <c r="DAQ4" s="13"/>
      <c r="DAR4" s="14"/>
      <c r="DAS4" s="4"/>
      <c r="DAT4" s="4"/>
      <c r="DAV4" s="13"/>
      <c r="DAW4" s="13"/>
      <c r="DAX4" s="14"/>
      <c r="DAY4" s="4"/>
      <c r="DAZ4" s="4"/>
      <c r="DBB4" s="13"/>
      <c r="DBC4" s="13"/>
      <c r="DBD4" s="14"/>
      <c r="DBE4" s="4"/>
      <c r="DBF4" s="4"/>
      <c r="DBH4" s="13"/>
      <c r="DBI4" s="13"/>
      <c r="DBJ4" s="14"/>
      <c r="DBK4" s="4"/>
      <c r="DBL4" s="4"/>
      <c r="DBN4" s="13"/>
      <c r="DBO4" s="13"/>
      <c r="DBP4" s="14"/>
      <c r="DBQ4" s="4"/>
      <c r="DBR4" s="4"/>
      <c r="DBT4" s="13"/>
      <c r="DBU4" s="13"/>
      <c r="DBV4" s="14"/>
      <c r="DBW4" s="4"/>
      <c r="DBX4" s="4"/>
      <c r="DBZ4" s="13"/>
      <c r="DCA4" s="13"/>
      <c r="DCB4" s="14"/>
      <c r="DCC4" s="4"/>
      <c r="DCD4" s="4"/>
      <c r="DCF4" s="13"/>
      <c r="DCG4" s="13"/>
      <c r="DCH4" s="14"/>
      <c r="DCI4" s="4"/>
      <c r="DCJ4" s="4"/>
      <c r="DCL4" s="13"/>
      <c r="DCM4" s="13"/>
      <c r="DCN4" s="14"/>
      <c r="DCO4" s="4"/>
      <c r="DCP4" s="4"/>
      <c r="DCR4" s="13"/>
      <c r="DCS4" s="13"/>
      <c r="DCT4" s="14"/>
      <c r="DCU4" s="4"/>
      <c r="DCV4" s="4"/>
      <c r="DCX4" s="13"/>
      <c r="DCY4" s="13"/>
      <c r="DCZ4" s="14"/>
      <c r="DDA4" s="4"/>
      <c r="DDB4" s="4"/>
      <c r="DDD4" s="13"/>
      <c r="DDE4" s="13"/>
      <c r="DDF4" s="14"/>
      <c r="DDG4" s="4"/>
      <c r="DDH4" s="4"/>
      <c r="DDJ4" s="13"/>
      <c r="DDK4" s="13"/>
      <c r="DDL4" s="14"/>
      <c r="DDM4" s="4"/>
      <c r="DDN4" s="4"/>
      <c r="DDP4" s="13"/>
      <c r="DDQ4" s="13"/>
      <c r="DDR4" s="14"/>
      <c r="DDS4" s="4"/>
      <c r="DDT4" s="4"/>
      <c r="DDV4" s="13"/>
      <c r="DDW4" s="13"/>
      <c r="DDX4" s="14"/>
      <c r="DDY4" s="4"/>
      <c r="DDZ4" s="4"/>
      <c r="DEB4" s="13"/>
      <c r="DEC4" s="13"/>
      <c r="DED4" s="14"/>
      <c r="DEE4" s="4"/>
      <c r="DEF4" s="4"/>
      <c r="DEH4" s="13"/>
      <c r="DEI4" s="13"/>
      <c r="DEJ4" s="14"/>
      <c r="DEK4" s="4"/>
      <c r="DEL4" s="4"/>
      <c r="DEN4" s="13"/>
      <c r="DEO4" s="13"/>
      <c r="DEP4" s="14"/>
      <c r="DEQ4" s="4"/>
      <c r="DER4" s="4"/>
      <c r="DET4" s="13"/>
      <c r="DEU4" s="13"/>
      <c r="DEV4" s="14"/>
      <c r="DEW4" s="4"/>
      <c r="DEX4" s="4"/>
      <c r="DEZ4" s="13"/>
      <c r="DFA4" s="13"/>
      <c r="DFB4" s="14"/>
      <c r="DFC4" s="4"/>
      <c r="DFD4" s="4"/>
      <c r="DFF4" s="13"/>
      <c r="DFG4" s="13"/>
      <c r="DFH4" s="14"/>
      <c r="DFI4" s="4"/>
      <c r="DFJ4" s="4"/>
      <c r="DFL4" s="13"/>
      <c r="DFM4" s="13"/>
      <c r="DFN4" s="14"/>
      <c r="DFO4" s="4"/>
      <c r="DFP4" s="4"/>
      <c r="DFR4" s="13"/>
      <c r="DFS4" s="13"/>
      <c r="DFT4" s="14"/>
      <c r="DFU4" s="4"/>
      <c r="DFV4" s="4"/>
      <c r="DFX4" s="13"/>
      <c r="DFY4" s="13"/>
      <c r="DFZ4" s="14"/>
      <c r="DGA4" s="4"/>
      <c r="DGB4" s="4"/>
      <c r="DGD4" s="13"/>
      <c r="DGE4" s="13"/>
      <c r="DGF4" s="14"/>
      <c r="DGG4" s="4"/>
      <c r="DGH4" s="4"/>
      <c r="DGJ4" s="13"/>
      <c r="DGK4" s="13"/>
      <c r="DGL4" s="14"/>
      <c r="DGM4" s="4"/>
      <c r="DGN4" s="4"/>
      <c r="DGP4" s="13"/>
      <c r="DGQ4" s="13"/>
      <c r="DGR4" s="14"/>
      <c r="DGS4" s="4"/>
      <c r="DGT4" s="4"/>
      <c r="DGV4" s="13"/>
      <c r="DGW4" s="13"/>
      <c r="DGX4" s="14"/>
      <c r="DGY4" s="4"/>
      <c r="DGZ4" s="4"/>
      <c r="DHB4" s="13"/>
      <c r="DHC4" s="13"/>
      <c r="DHD4" s="14"/>
      <c r="DHE4" s="4"/>
      <c r="DHF4" s="4"/>
      <c r="DHH4" s="13"/>
      <c r="DHI4" s="13"/>
      <c r="DHJ4" s="14"/>
      <c r="DHK4" s="4"/>
      <c r="DHL4" s="4"/>
      <c r="DHN4" s="13"/>
      <c r="DHO4" s="13"/>
      <c r="DHP4" s="14"/>
      <c r="DHQ4" s="4"/>
      <c r="DHR4" s="4"/>
      <c r="DHT4" s="13"/>
      <c r="DHU4" s="13"/>
      <c r="DHV4" s="14"/>
      <c r="DHW4" s="4"/>
      <c r="DHX4" s="4"/>
      <c r="DHZ4" s="13"/>
      <c r="DIA4" s="13"/>
      <c r="DIB4" s="14"/>
      <c r="DIC4" s="4"/>
      <c r="DID4" s="4"/>
      <c r="DIF4" s="13"/>
      <c r="DIG4" s="13"/>
      <c r="DIH4" s="14"/>
      <c r="DII4" s="4"/>
      <c r="DIJ4" s="4"/>
      <c r="DIL4" s="13"/>
      <c r="DIM4" s="13"/>
      <c r="DIN4" s="14"/>
      <c r="DIO4" s="4"/>
      <c r="DIP4" s="4"/>
      <c r="DIR4" s="13"/>
      <c r="DIS4" s="13"/>
      <c r="DIT4" s="14"/>
      <c r="DIU4" s="4"/>
      <c r="DIV4" s="4"/>
      <c r="DIX4" s="13"/>
      <c r="DIY4" s="13"/>
      <c r="DIZ4" s="14"/>
      <c r="DJA4" s="4"/>
      <c r="DJB4" s="4"/>
      <c r="DJD4" s="13"/>
      <c r="DJE4" s="13"/>
      <c r="DJF4" s="14"/>
      <c r="DJG4" s="4"/>
      <c r="DJH4" s="4"/>
      <c r="DJJ4" s="13"/>
      <c r="DJK4" s="13"/>
      <c r="DJL4" s="14"/>
      <c r="DJM4" s="4"/>
      <c r="DJN4" s="4"/>
      <c r="DJP4" s="13"/>
      <c r="DJQ4" s="13"/>
      <c r="DJR4" s="14"/>
      <c r="DJS4" s="4"/>
      <c r="DJT4" s="4"/>
      <c r="DJV4" s="13"/>
      <c r="DJW4" s="13"/>
      <c r="DJX4" s="14"/>
      <c r="DJY4" s="4"/>
      <c r="DJZ4" s="4"/>
      <c r="DKB4" s="13"/>
      <c r="DKC4" s="13"/>
      <c r="DKD4" s="14"/>
      <c r="DKE4" s="4"/>
      <c r="DKF4" s="4"/>
      <c r="DKH4" s="13"/>
      <c r="DKI4" s="13"/>
      <c r="DKJ4" s="14"/>
      <c r="DKK4" s="4"/>
      <c r="DKL4" s="4"/>
      <c r="DKN4" s="13"/>
      <c r="DKO4" s="13"/>
      <c r="DKP4" s="14"/>
      <c r="DKQ4" s="4"/>
      <c r="DKR4" s="4"/>
      <c r="DKT4" s="13"/>
      <c r="DKU4" s="13"/>
      <c r="DKV4" s="14"/>
      <c r="DKW4" s="4"/>
      <c r="DKX4" s="4"/>
      <c r="DKZ4" s="13"/>
      <c r="DLA4" s="13"/>
      <c r="DLB4" s="14"/>
      <c r="DLC4" s="4"/>
      <c r="DLD4" s="4"/>
      <c r="DLF4" s="13"/>
      <c r="DLG4" s="13"/>
      <c r="DLH4" s="14"/>
      <c r="DLI4" s="4"/>
      <c r="DLJ4" s="4"/>
      <c r="DLL4" s="13"/>
      <c r="DLM4" s="13"/>
      <c r="DLN4" s="14"/>
      <c r="DLO4" s="4"/>
      <c r="DLP4" s="4"/>
      <c r="DLR4" s="13"/>
      <c r="DLS4" s="13"/>
      <c r="DLT4" s="14"/>
      <c r="DLU4" s="4"/>
      <c r="DLV4" s="4"/>
      <c r="DLX4" s="13"/>
      <c r="DLY4" s="13"/>
      <c r="DLZ4" s="14"/>
      <c r="DMA4" s="4"/>
      <c r="DMB4" s="4"/>
      <c r="DMD4" s="13"/>
      <c r="DME4" s="13"/>
      <c r="DMF4" s="14"/>
      <c r="DMG4" s="4"/>
      <c r="DMH4" s="4"/>
      <c r="DMJ4" s="13"/>
      <c r="DMK4" s="13"/>
      <c r="DML4" s="14"/>
      <c r="DMM4" s="4"/>
      <c r="DMN4" s="4"/>
      <c r="DMP4" s="13"/>
      <c r="DMQ4" s="13"/>
      <c r="DMR4" s="14"/>
      <c r="DMS4" s="4"/>
      <c r="DMT4" s="4"/>
      <c r="DMV4" s="13"/>
      <c r="DMW4" s="13"/>
      <c r="DMX4" s="14"/>
      <c r="DMY4" s="4"/>
      <c r="DMZ4" s="4"/>
      <c r="DNB4" s="13"/>
      <c r="DNC4" s="13"/>
      <c r="DND4" s="14"/>
      <c r="DNE4" s="4"/>
      <c r="DNF4" s="4"/>
      <c r="DNH4" s="13"/>
      <c r="DNI4" s="13"/>
      <c r="DNJ4" s="14"/>
      <c r="DNK4" s="4"/>
      <c r="DNL4" s="4"/>
      <c r="DNN4" s="13"/>
      <c r="DNO4" s="13"/>
      <c r="DNP4" s="14"/>
      <c r="DNQ4" s="4"/>
      <c r="DNR4" s="4"/>
      <c r="DNT4" s="13"/>
      <c r="DNU4" s="13"/>
      <c r="DNV4" s="14"/>
      <c r="DNW4" s="4"/>
      <c r="DNX4" s="4"/>
      <c r="DNZ4" s="13"/>
      <c r="DOA4" s="13"/>
      <c r="DOB4" s="14"/>
      <c r="DOC4" s="4"/>
      <c r="DOD4" s="4"/>
      <c r="DOF4" s="13"/>
      <c r="DOG4" s="13"/>
      <c r="DOH4" s="14"/>
      <c r="DOI4" s="4"/>
      <c r="DOJ4" s="4"/>
      <c r="DOL4" s="13"/>
      <c r="DOM4" s="13"/>
      <c r="DON4" s="14"/>
      <c r="DOO4" s="4"/>
      <c r="DOP4" s="4"/>
      <c r="DOR4" s="13"/>
      <c r="DOS4" s="13"/>
      <c r="DOT4" s="14"/>
      <c r="DOU4" s="4"/>
      <c r="DOV4" s="4"/>
      <c r="DOX4" s="13"/>
      <c r="DOY4" s="13"/>
      <c r="DOZ4" s="14"/>
      <c r="DPA4" s="4"/>
      <c r="DPB4" s="4"/>
      <c r="DPD4" s="13"/>
      <c r="DPE4" s="13"/>
      <c r="DPF4" s="14"/>
      <c r="DPG4" s="4"/>
      <c r="DPH4" s="4"/>
      <c r="DPJ4" s="13"/>
      <c r="DPK4" s="13"/>
      <c r="DPL4" s="14"/>
      <c r="DPM4" s="4"/>
      <c r="DPN4" s="4"/>
      <c r="DPP4" s="13"/>
      <c r="DPQ4" s="13"/>
      <c r="DPR4" s="14"/>
      <c r="DPS4" s="4"/>
      <c r="DPT4" s="4"/>
      <c r="DPV4" s="13"/>
      <c r="DPW4" s="13"/>
      <c r="DPX4" s="14"/>
      <c r="DPY4" s="4"/>
      <c r="DPZ4" s="4"/>
      <c r="DQB4" s="13"/>
      <c r="DQC4" s="13"/>
      <c r="DQD4" s="14"/>
      <c r="DQE4" s="4"/>
      <c r="DQF4" s="4"/>
      <c r="DQH4" s="13"/>
      <c r="DQI4" s="13"/>
      <c r="DQJ4" s="14"/>
      <c r="DQK4" s="4"/>
      <c r="DQL4" s="4"/>
      <c r="DQN4" s="13"/>
      <c r="DQO4" s="13"/>
      <c r="DQP4" s="14"/>
      <c r="DQQ4" s="4"/>
      <c r="DQR4" s="4"/>
      <c r="DQT4" s="13"/>
      <c r="DQU4" s="13"/>
      <c r="DQV4" s="14"/>
      <c r="DQW4" s="4"/>
      <c r="DQX4" s="4"/>
      <c r="DQZ4" s="13"/>
      <c r="DRA4" s="13"/>
      <c r="DRB4" s="14"/>
      <c r="DRC4" s="4"/>
      <c r="DRD4" s="4"/>
      <c r="DRF4" s="13"/>
      <c r="DRG4" s="13"/>
      <c r="DRH4" s="14"/>
      <c r="DRI4" s="4"/>
      <c r="DRJ4" s="4"/>
      <c r="DRL4" s="13"/>
      <c r="DRM4" s="13"/>
      <c r="DRN4" s="14"/>
      <c r="DRO4" s="4"/>
      <c r="DRP4" s="4"/>
      <c r="DRR4" s="13"/>
      <c r="DRS4" s="13"/>
      <c r="DRT4" s="14"/>
      <c r="DRU4" s="4"/>
      <c r="DRV4" s="4"/>
      <c r="DRX4" s="13"/>
      <c r="DRY4" s="13"/>
      <c r="DRZ4" s="14"/>
      <c r="DSA4" s="4"/>
      <c r="DSB4" s="4"/>
      <c r="DSD4" s="13"/>
      <c r="DSE4" s="13"/>
      <c r="DSF4" s="14"/>
      <c r="DSG4" s="4"/>
      <c r="DSH4" s="4"/>
      <c r="DSJ4" s="13"/>
      <c r="DSK4" s="13"/>
      <c r="DSL4" s="14"/>
      <c r="DSM4" s="4"/>
      <c r="DSN4" s="4"/>
      <c r="DSP4" s="13"/>
      <c r="DSQ4" s="13"/>
      <c r="DSR4" s="14"/>
      <c r="DSS4" s="4"/>
      <c r="DST4" s="4"/>
      <c r="DSV4" s="13"/>
      <c r="DSW4" s="13"/>
      <c r="DSX4" s="14"/>
      <c r="DSY4" s="4"/>
      <c r="DSZ4" s="4"/>
      <c r="DTB4" s="13"/>
      <c r="DTC4" s="13"/>
      <c r="DTD4" s="14"/>
      <c r="DTE4" s="4"/>
      <c r="DTF4" s="4"/>
      <c r="DTH4" s="13"/>
      <c r="DTI4" s="13"/>
      <c r="DTJ4" s="14"/>
      <c r="DTK4" s="4"/>
      <c r="DTL4" s="4"/>
      <c r="DTN4" s="13"/>
      <c r="DTO4" s="13"/>
      <c r="DTP4" s="14"/>
      <c r="DTQ4" s="4"/>
      <c r="DTR4" s="4"/>
      <c r="DTT4" s="13"/>
      <c r="DTU4" s="13"/>
      <c r="DTV4" s="14"/>
      <c r="DTW4" s="4"/>
      <c r="DTX4" s="4"/>
      <c r="DTZ4" s="13"/>
      <c r="DUA4" s="13"/>
      <c r="DUB4" s="14"/>
      <c r="DUC4" s="4"/>
      <c r="DUD4" s="4"/>
      <c r="DUF4" s="13"/>
      <c r="DUG4" s="13"/>
      <c r="DUH4" s="14"/>
      <c r="DUI4" s="4"/>
      <c r="DUJ4" s="4"/>
      <c r="DUL4" s="13"/>
      <c r="DUM4" s="13"/>
      <c r="DUN4" s="14"/>
      <c r="DUO4" s="4"/>
      <c r="DUP4" s="4"/>
      <c r="DUR4" s="13"/>
      <c r="DUS4" s="13"/>
      <c r="DUT4" s="14"/>
      <c r="DUU4" s="4"/>
      <c r="DUV4" s="4"/>
      <c r="DUX4" s="13"/>
      <c r="DUY4" s="13"/>
      <c r="DUZ4" s="14"/>
      <c r="DVA4" s="4"/>
      <c r="DVB4" s="4"/>
      <c r="DVD4" s="13"/>
      <c r="DVE4" s="13"/>
      <c r="DVF4" s="14"/>
      <c r="DVG4" s="4"/>
      <c r="DVH4" s="4"/>
      <c r="DVJ4" s="13"/>
      <c r="DVK4" s="13"/>
      <c r="DVL4" s="14"/>
      <c r="DVM4" s="4"/>
      <c r="DVN4" s="4"/>
      <c r="DVP4" s="13"/>
      <c r="DVQ4" s="13"/>
      <c r="DVR4" s="14"/>
      <c r="DVS4" s="4"/>
      <c r="DVT4" s="4"/>
      <c r="DVV4" s="13"/>
      <c r="DVW4" s="13"/>
      <c r="DVX4" s="14"/>
      <c r="DVY4" s="4"/>
      <c r="DVZ4" s="4"/>
      <c r="DWB4" s="13"/>
      <c r="DWC4" s="13"/>
      <c r="DWD4" s="14"/>
      <c r="DWE4" s="4"/>
      <c r="DWF4" s="4"/>
      <c r="DWH4" s="13"/>
      <c r="DWI4" s="13"/>
      <c r="DWJ4" s="14"/>
      <c r="DWK4" s="4"/>
      <c r="DWL4" s="4"/>
      <c r="DWN4" s="13"/>
      <c r="DWO4" s="13"/>
      <c r="DWP4" s="14"/>
      <c r="DWQ4" s="4"/>
      <c r="DWR4" s="4"/>
      <c r="DWT4" s="13"/>
      <c r="DWU4" s="13"/>
      <c r="DWV4" s="14"/>
      <c r="DWW4" s="4"/>
      <c r="DWX4" s="4"/>
      <c r="DWZ4" s="13"/>
      <c r="DXA4" s="13"/>
      <c r="DXB4" s="14"/>
      <c r="DXC4" s="4"/>
      <c r="DXD4" s="4"/>
      <c r="DXF4" s="13"/>
      <c r="DXG4" s="13"/>
      <c r="DXH4" s="14"/>
      <c r="DXI4" s="4"/>
      <c r="DXJ4" s="4"/>
      <c r="DXL4" s="13"/>
      <c r="DXM4" s="13"/>
      <c r="DXN4" s="14"/>
      <c r="DXO4" s="4"/>
      <c r="DXP4" s="4"/>
      <c r="DXR4" s="13"/>
      <c r="DXS4" s="13"/>
      <c r="DXT4" s="14"/>
      <c r="DXU4" s="4"/>
      <c r="DXV4" s="4"/>
      <c r="DXX4" s="13"/>
      <c r="DXY4" s="13"/>
      <c r="DXZ4" s="14"/>
      <c r="DYA4" s="4"/>
      <c r="DYB4" s="4"/>
      <c r="DYD4" s="13"/>
      <c r="DYE4" s="13"/>
      <c r="DYF4" s="14"/>
      <c r="DYG4" s="4"/>
      <c r="DYH4" s="4"/>
      <c r="DYJ4" s="13"/>
      <c r="DYK4" s="13"/>
      <c r="DYL4" s="14"/>
      <c r="DYM4" s="4"/>
      <c r="DYN4" s="4"/>
      <c r="DYP4" s="13"/>
      <c r="DYQ4" s="13"/>
      <c r="DYR4" s="14"/>
      <c r="DYS4" s="4"/>
      <c r="DYT4" s="4"/>
      <c r="DYV4" s="13"/>
      <c r="DYW4" s="13"/>
      <c r="DYX4" s="14"/>
      <c r="DYY4" s="4"/>
      <c r="DYZ4" s="4"/>
      <c r="DZB4" s="13"/>
      <c r="DZC4" s="13"/>
      <c r="DZD4" s="14"/>
      <c r="DZE4" s="4"/>
      <c r="DZF4" s="4"/>
      <c r="DZH4" s="13"/>
      <c r="DZI4" s="13"/>
      <c r="DZJ4" s="14"/>
      <c r="DZK4" s="4"/>
      <c r="DZL4" s="4"/>
      <c r="DZN4" s="13"/>
      <c r="DZO4" s="13"/>
      <c r="DZP4" s="14"/>
      <c r="DZQ4" s="4"/>
      <c r="DZR4" s="4"/>
      <c r="DZT4" s="13"/>
      <c r="DZU4" s="13"/>
      <c r="DZV4" s="14"/>
      <c r="DZW4" s="4"/>
      <c r="DZX4" s="4"/>
      <c r="DZZ4" s="13"/>
      <c r="EAA4" s="13"/>
      <c r="EAB4" s="14"/>
      <c r="EAC4" s="4"/>
      <c r="EAD4" s="4"/>
      <c r="EAF4" s="13"/>
      <c r="EAG4" s="13"/>
      <c r="EAH4" s="14"/>
      <c r="EAI4" s="4"/>
      <c r="EAJ4" s="4"/>
      <c r="EAL4" s="13"/>
      <c r="EAM4" s="13"/>
      <c r="EAN4" s="14"/>
      <c r="EAO4" s="4"/>
      <c r="EAP4" s="4"/>
      <c r="EAR4" s="13"/>
      <c r="EAS4" s="13"/>
      <c r="EAT4" s="14"/>
      <c r="EAU4" s="4"/>
      <c r="EAV4" s="4"/>
      <c r="EAX4" s="13"/>
      <c r="EAY4" s="13"/>
      <c r="EAZ4" s="14"/>
      <c r="EBA4" s="4"/>
      <c r="EBB4" s="4"/>
      <c r="EBD4" s="13"/>
      <c r="EBE4" s="13"/>
      <c r="EBF4" s="14"/>
      <c r="EBG4" s="4"/>
      <c r="EBH4" s="4"/>
      <c r="EBJ4" s="13"/>
      <c r="EBK4" s="13"/>
      <c r="EBL4" s="14"/>
      <c r="EBM4" s="4"/>
      <c r="EBN4" s="4"/>
      <c r="EBP4" s="13"/>
      <c r="EBQ4" s="13"/>
      <c r="EBR4" s="14"/>
      <c r="EBS4" s="4"/>
      <c r="EBT4" s="4"/>
      <c r="EBV4" s="13"/>
      <c r="EBW4" s="13"/>
      <c r="EBX4" s="14"/>
      <c r="EBY4" s="4"/>
      <c r="EBZ4" s="4"/>
      <c r="ECB4" s="13"/>
      <c r="ECC4" s="13"/>
      <c r="ECD4" s="14"/>
      <c r="ECE4" s="4"/>
      <c r="ECF4" s="4"/>
      <c r="ECH4" s="13"/>
      <c r="ECI4" s="13"/>
      <c r="ECJ4" s="14"/>
      <c r="ECK4" s="4"/>
      <c r="ECL4" s="4"/>
      <c r="ECN4" s="13"/>
      <c r="ECO4" s="13"/>
      <c r="ECP4" s="14"/>
      <c r="ECQ4" s="4"/>
      <c r="ECR4" s="4"/>
      <c r="ECT4" s="13"/>
      <c r="ECU4" s="13"/>
      <c r="ECV4" s="14"/>
      <c r="ECW4" s="4"/>
      <c r="ECX4" s="4"/>
      <c r="ECZ4" s="13"/>
      <c r="EDA4" s="13"/>
      <c r="EDB4" s="14"/>
      <c r="EDC4" s="4"/>
      <c r="EDD4" s="4"/>
      <c r="EDF4" s="13"/>
      <c r="EDG4" s="13"/>
      <c r="EDH4" s="14"/>
      <c r="EDI4" s="4"/>
      <c r="EDJ4" s="4"/>
      <c r="EDL4" s="13"/>
      <c r="EDM4" s="13"/>
      <c r="EDN4" s="14"/>
      <c r="EDO4" s="4"/>
      <c r="EDP4" s="4"/>
      <c r="EDR4" s="13"/>
      <c r="EDS4" s="13"/>
      <c r="EDT4" s="14"/>
      <c r="EDU4" s="4"/>
      <c r="EDV4" s="4"/>
      <c r="EDX4" s="13"/>
      <c r="EDY4" s="13"/>
      <c r="EDZ4" s="14"/>
      <c r="EEA4" s="4"/>
      <c r="EEB4" s="4"/>
      <c r="EED4" s="13"/>
      <c r="EEE4" s="13"/>
      <c r="EEF4" s="14"/>
      <c r="EEG4" s="4"/>
      <c r="EEH4" s="4"/>
      <c r="EEJ4" s="13"/>
      <c r="EEK4" s="13"/>
      <c r="EEL4" s="14"/>
      <c r="EEM4" s="4"/>
      <c r="EEN4" s="4"/>
      <c r="EEP4" s="13"/>
      <c r="EEQ4" s="13"/>
      <c r="EER4" s="14"/>
      <c r="EES4" s="4"/>
      <c r="EET4" s="4"/>
      <c r="EEV4" s="13"/>
      <c r="EEW4" s="13"/>
      <c r="EEX4" s="14"/>
      <c r="EEY4" s="4"/>
      <c r="EEZ4" s="4"/>
      <c r="EFB4" s="13"/>
      <c r="EFC4" s="13"/>
      <c r="EFD4" s="14"/>
      <c r="EFE4" s="4"/>
      <c r="EFF4" s="4"/>
      <c r="EFH4" s="13"/>
      <c r="EFI4" s="13"/>
      <c r="EFJ4" s="14"/>
      <c r="EFK4" s="4"/>
      <c r="EFL4" s="4"/>
      <c r="EFN4" s="13"/>
      <c r="EFO4" s="13"/>
      <c r="EFP4" s="14"/>
      <c r="EFQ4" s="4"/>
      <c r="EFR4" s="4"/>
      <c r="EFT4" s="13"/>
      <c r="EFU4" s="13"/>
      <c r="EFV4" s="14"/>
      <c r="EFW4" s="4"/>
      <c r="EFX4" s="4"/>
      <c r="EFZ4" s="13"/>
      <c r="EGA4" s="13"/>
      <c r="EGB4" s="14"/>
      <c r="EGC4" s="4"/>
      <c r="EGD4" s="4"/>
      <c r="EGF4" s="13"/>
      <c r="EGG4" s="13"/>
      <c r="EGH4" s="14"/>
      <c r="EGI4" s="4"/>
      <c r="EGJ4" s="4"/>
      <c r="EGL4" s="13"/>
      <c r="EGM4" s="13"/>
      <c r="EGN4" s="14"/>
      <c r="EGO4" s="4"/>
      <c r="EGP4" s="4"/>
      <c r="EGR4" s="13"/>
      <c r="EGS4" s="13"/>
      <c r="EGT4" s="14"/>
      <c r="EGU4" s="4"/>
      <c r="EGV4" s="4"/>
      <c r="EGX4" s="13"/>
      <c r="EGY4" s="13"/>
      <c r="EGZ4" s="14"/>
      <c r="EHA4" s="4"/>
      <c r="EHB4" s="4"/>
      <c r="EHD4" s="13"/>
      <c r="EHE4" s="13"/>
      <c r="EHF4" s="14"/>
      <c r="EHG4" s="4"/>
      <c r="EHH4" s="4"/>
      <c r="EHJ4" s="13"/>
      <c r="EHK4" s="13"/>
      <c r="EHL4" s="14"/>
      <c r="EHM4" s="4"/>
      <c r="EHN4" s="4"/>
      <c r="EHP4" s="13"/>
      <c r="EHQ4" s="13"/>
      <c r="EHR4" s="14"/>
      <c r="EHS4" s="4"/>
      <c r="EHT4" s="4"/>
      <c r="EHV4" s="13"/>
      <c r="EHW4" s="13"/>
      <c r="EHX4" s="14"/>
      <c r="EHY4" s="4"/>
      <c r="EHZ4" s="4"/>
      <c r="EIB4" s="13"/>
      <c r="EIC4" s="13"/>
      <c r="EID4" s="14"/>
      <c r="EIE4" s="4"/>
      <c r="EIF4" s="4"/>
      <c r="EIH4" s="13"/>
      <c r="EII4" s="13"/>
      <c r="EIJ4" s="14"/>
      <c r="EIK4" s="4"/>
      <c r="EIL4" s="4"/>
      <c r="EIN4" s="13"/>
      <c r="EIO4" s="13"/>
      <c r="EIP4" s="14"/>
      <c r="EIQ4" s="4"/>
      <c r="EIR4" s="4"/>
      <c r="EIT4" s="13"/>
      <c r="EIU4" s="13"/>
      <c r="EIV4" s="14"/>
      <c r="EIW4" s="4"/>
      <c r="EIX4" s="4"/>
      <c r="EIZ4" s="13"/>
      <c r="EJA4" s="13"/>
      <c r="EJB4" s="14"/>
      <c r="EJC4" s="4"/>
      <c r="EJD4" s="4"/>
      <c r="EJF4" s="13"/>
      <c r="EJG4" s="13"/>
      <c r="EJH4" s="14"/>
      <c r="EJI4" s="4"/>
      <c r="EJJ4" s="4"/>
      <c r="EJL4" s="13"/>
      <c r="EJM4" s="13"/>
      <c r="EJN4" s="14"/>
      <c r="EJO4" s="4"/>
      <c r="EJP4" s="4"/>
      <c r="EJR4" s="13"/>
      <c r="EJS4" s="13"/>
      <c r="EJT4" s="14"/>
      <c r="EJU4" s="4"/>
      <c r="EJV4" s="4"/>
      <c r="EJX4" s="13"/>
      <c r="EJY4" s="13"/>
      <c r="EJZ4" s="14"/>
      <c r="EKA4" s="4"/>
      <c r="EKB4" s="4"/>
      <c r="EKD4" s="13"/>
      <c r="EKE4" s="13"/>
      <c r="EKF4" s="14"/>
      <c r="EKG4" s="4"/>
      <c r="EKH4" s="4"/>
      <c r="EKJ4" s="13"/>
      <c r="EKK4" s="13"/>
      <c r="EKL4" s="14"/>
      <c r="EKM4" s="4"/>
      <c r="EKN4" s="4"/>
      <c r="EKP4" s="13"/>
      <c r="EKQ4" s="13"/>
      <c r="EKR4" s="14"/>
      <c r="EKS4" s="4"/>
      <c r="EKT4" s="4"/>
      <c r="EKV4" s="13"/>
      <c r="EKW4" s="13"/>
      <c r="EKX4" s="14"/>
      <c r="EKY4" s="4"/>
      <c r="EKZ4" s="4"/>
      <c r="ELB4" s="13"/>
      <c r="ELC4" s="13"/>
      <c r="ELD4" s="14"/>
      <c r="ELE4" s="4"/>
      <c r="ELF4" s="4"/>
      <c r="ELH4" s="13"/>
      <c r="ELI4" s="13"/>
      <c r="ELJ4" s="14"/>
      <c r="ELK4" s="4"/>
      <c r="ELL4" s="4"/>
      <c r="ELN4" s="13"/>
      <c r="ELO4" s="13"/>
      <c r="ELP4" s="14"/>
      <c r="ELQ4" s="4"/>
      <c r="ELR4" s="4"/>
      <c r="ELT4" s="13"/>
      <c r="ELU4" s="13"/>
      <c r="ELV4" s="14"/>
      <c r="ELW4" s="4"/>
      <c r="ELX4" s="4"/>
      <c r="ELZ4" s="13"/>
      <c r="EMA4" s="13"/>
      <c r="EMB4" s="14"/>
      <c r="EMC4" s="4"/>
      <c r="EMD4" s="4"/>
      <c r="EMF4" s="13"/>
      <c r="EMG4" s="13"/>
      <c r="EMH4" s="14"/>
      <c r="EMI4" s="4"/>
      <c r="EMJ4" s="4"/>
      <c r="EML4" s="13"/>
      <c r="EMM4" s="13"/>
      <c r="EMN4" s="14"/>
      <c r="EMO4" s="4"/>
      <c r="EMP4" s="4"/>
      <c r="EMR4" s="13"/>
      <c r="EMS4" s="13"/>
      <c r="EMT4" s="14"/>
      <c r="EMU4" s="4"/>
      <c r="EMV4" s="4"/>
      <c r="EMX4" s="13"/>
      <c r="EMY4" s="13"/>
      <c r="EMZ4" s="14"/>
      <c r="ENA4" s="4"/>
      <c r="ENB4" s="4"/>
      <c r="END4" s="13"/>
      <c r="ENE4" s="13"/>
      <c r="ENF4" s="14"/>
      <c r="ENG4" s="4"/>
      <c r="ENH4" s="4"/>
      <c r="ENJ4" s="13"/>
      <c r="ENK4" s="13"/>
      <c r="ENL4" s="14"/>
      <c r="ENM4" s="4"/>
      <c r="ENN4" s="4"/>
      <c r="ENP4" s="13"/>
      <c r="ENQ4" s="13"/>
      <c r="ENR4" s="14"/>
      <c r="ENS4" s="4"/>
      <c r="ENT4" s="4"/>
      <c r="ENV4" s="13"/>
      <c r="ENW4" s="13"/>
      <c r="ENX4" s="14"/>
      <c r="ENY4" s="4"/>
      <c r="ENZ4" s="4"/>
      <c r="EOB4" s="13"/>
      <c r="EOC4" s="13"/>
      <c r="EOD4" s="14"/>
      <c r="EOE4" s="4"/>
      <c r="EOF4" s="4"/>
      <c r="EOH4" s="13"/>
      <c r="EOI4" s="13"/>
      <c r="EOJ4" s="14"/>
      <c r="EOK4" s="4"/>
      <c r="EOL4" s="4"/>
      <c r="EON4" s="13"/>
      <c r="EOO4" s="13"/>
      <c r="EOP4" s="14"/>
      <c r="EOQ4" s="4"/>
      <c r="EOR4" s="4"/>
      <c r="EOT4" s="13"/>
      <c r="EOU4" s="13"/>
      <c r="EOV4" s="14"/>
      <c r="EOW4" s="4"/>
      <c r="EOX4" s="4"/>
      <c r="EOZ4" s="13"/>
      <c r="EPA4" s="13"/>
      <c r="EPB4" s="14"/>
      <c r="EPC4" s="4"/>
      <c r="EPD4" s="4"/>
      <c r="EPF4" s="13"/>
      <c r="EPG4" s="13"/>
      <c r="EPH4" s="14"/>
      <c r="EPI4" s="4"/>
      <c r="EPJ4" s="4"/>
      <c r="EPL4" s="13"/>
      <c r="EPM4" s="13"/>
      <c r="EPN4" s="14"/>
      <c r="EPO4" s="4"/>
      <c r="EPP4" s="4"/>
      <c r="EPR4" s="13"/>
      <c r="EPS4" s="13"/>
      <c r="EPT4" s="14"/>
      <c r="EPU4" s="4"/>
      <c r="EPV4" s="4"/>
      <c r="EPX4" s="13"/>
      <c r="EPY4" s="13"/>
      <c r="EPZ4" s="14"/>
      <c r="EQA4" s="4"/>
      <c r="EQB4" s="4"/>
      <c r="EQD4" s="13"/>
      <c r="EQE4" s="13"/>
      <c r="EQF4" s="14"/>
      <c r="EQG4" s="4"/>
      <c r="EQH4" s="4"/>
      <c r="EQJ4" s="13"/>
      <c r="EQK4" s="13"/>
      <c r="EQL4" s="14"/>
      <c r="EQM4" s="4"/>
      <c r="EQN4" s="4"/>
      <c r="EQP4" s="13"/>
      <c r="EQQ4" s="13"/>
      <c r="EQR4" s="14"/>
      <c r="EQS4" s="4"/>
      <c r="EQT4" s="4"/>
      <c r="EQV4" s="13"/>
      <c r="EQW4" s="13"/>
      <c r="EQX4" s="14"/>
      <c r="EQY4" s="4"/>
      <c r="EQZ4" s="4"/>
      <c r="ERB4" s="13"/>
      <c r="ERC4" s="13"/>
      <c r="ERD4" s="14"/>
      <c r="ERE4" s="4"/>
      <c r="ERF4" s="4"/>
      <c r="ERH4" s="13"/>
      <c r="ERI4" s="13"/>
      <c r="ERJ4" s="14"/>
      <c r="ERK4" s="4"/>
      <c r="ERL4" s="4"/>
      <c r="ERN4" s="13"/>
      <c r="ERO4" s="13"/>
      <c r="ERP4" s="14"/>
      <c r="ERQ4" s="4"/>
      <c r="ERR4" s="4"/>
      <c r="ERT4" s="13"/>
      <c r="ERU4" s="13"/>
      <c r="ERV4" s="14"/>
      <c r="ERW4" s="4"/>
      <c r="ERX4" s="4"/>
      <c r="ERZ4" s="13"/>
      <c r="ESA4" s="13"/>
      <c r="ESB4" s="14"/>
      <c r="ESC4" s="4"/>
      <c r="ESD4" s="4"/>
      <c r="ESF4" s="13"/>
      <c r="ESG4" s="13"/>
      <c r="ESH4" s="14"/>
      <c r="ESI4" s="4"/>
      <c r="ESJ4" s="4"/>
      <c r="ESL4" s="13"/>
      <c r="ESM4" s="13"/>
      <c r="ESN4" s="14"/>
      <c r="ESO4" s="4"/>
      <c r="ESP4" s="4"/>
      <c r="ESR4" s="13"/>
      <c r="ESS4" s="13"/>
      <c r="EST4" s="14"/>
      <c r="ESU4" s="4"/>
      <c r="ESV4" s="4"/>
      <c r="ESX4" s="13"/>
      <c r="ESY4" s="13"/>
      <c r="ESZ4" s="14"/>
      <c r="ETA4" s="4"/>
      <c r="ETB4" s="4"/>
      <c r="ETD4" s="13"/>
      <c r="ETE4" s="13"/>
      <c r="ETF4" s="14"/>
      <c r="ETG4" s="4"/>
      <c r="ETH4" s="4"/>
      <c r="ETJ4" s="13"/>
      <c r="ETK4" s="13"/>
      <c r="ETL4" s="14"/>
      <c r="ETM4" s="4"/>
      <c r="ETN4" s="4"/>
      <c r="ETP4" s="13"/>
      <c r="ETQ4" s="13"/>
      <c r="ETR4" s="14"/>
      <c r="ETS4" s="4"/>
      <c r="ETT4" s="4"/>
      <c r="ETV4" s="13"/>
      <c r="ETW4" s="13"/>
      <c r="ETX4" s="14"/>
      <c r="ETY4" s="4"/>
      <c r="ETZ4" s="4"/>
      <c r="EUB4" s="13"/>
      <c r="EUC4" s="13"/>
      <c r="EUD4" s="14"/>
      <c r="EUE4" s="4"/>
      <c r="EUF4" s="4"/>
      <c r="EUH4" s="13"/>
      <c r="EUI4" s="13"/>
      <c r="EUJ4" s="14"/>
      <c r="EUK4" s="4"/>
      <c r="EUL4" s="4"/>
      <c r="EUN4" s="13"/>
      <c r="EUO4" s="13"/>
      <c r="EUP4" s="14"/>
      <c r="EUQ4" s="4"/>
      <c r="EUR4" s="4"/>
      <c r="EUT4" s="13"/>
      <c r="EUU4" s="13"/>
      <c r="EUV4" s="14"/>
      <c r="EUW4" s="4"/>
      <c r="EUX4" s="4"/>
      <c r="EUZ4" s="13"/>
      <c r="EVA4" s="13"/>
      <c r="EVB4" s="14"/>
      <c r="EVC4" s="4"/>
      <c r="EVD4" s="4"/>
      <c r="EVF4" s="13"/>
      <c r="EVG4" s="13"/>
      <c r="EVH4" s="14"/>
      <c r="EVI4" s="4"/>
      <c r="EVJ4" s="4"/>
      <c r="EVL4" s="13"/>
      <c r="EVM4" s="13"/>
      <c r="EVN4" s="14"/>
      <c r="EVO4" s="4"/>
      <c r="EVP4" s="4"/>
      <c r="EVR4" s="13"/>
      <c r="EVS4" s="13"/>
      <c r="EVT4" s="14"/>
      <c r="EVU4" s="4"/>
      <c r="EVV4" s="4"/>
      <c r="EVX4" s="13"/>
      <c r="EVY4" s="13"/>
      <c r="EVZ4" s="14"/>
      <c r="EWA4" s="4"/>
      <c r="EWB4" s="4"/>
      <c r="EWD4" s="13"/>
      <c r="EWE4" s="13"/>
      <c r="EWF4" s="14"/>
      <c r="EWG4" s="4"/>
      <c r="EWH4" s="4"/>
      <c r="EWJ4" s="13"/>
      <c r="EWK4" s="13"/>
      <c r="EWL4" s="14"/>
      <c r="EWM4" s="4"/>
      <c r="EWN4" s="4"/>
      <c r="EWP4" s="13"/>
      <c r="EWQ4" s="13"/>
      <c r="EWR4" s="14"/>
      <c r="EWS4" s="4"/>
      <c r="EWT4" s="4"/>
      <c r="EWV4" s="13"/>
      <c r="EWW4" s="13"/>
      <c r="EWX4" s="14"/>
      <c r="EWY4" s="4"/>
      <c r="EWZ4" s="4"/>
      <c r="EXB4" s="13"/>
      <c r="EXC4" s="13"/>
      <c r="EXD4" s="14"/>
      <c r="EXE4" s="4"/>
      <c r="EXF4" s="4"/>
      <c r="EXH4" s="13"/>
      <c r="EXI4" s="13"/>
      <c r="EXJ4" s="14"/>
      <c r="EXK4" s="4"/>
      <c r="EXL4" s="4"/>
      <c r="EXN4" s="13"/>
      <c r="EXO4" s="13"/>
      <c r="EXP4" s="14"/>
      <c r="EXQ4" s="4"/>
      <c r="EXR4" s="4"/>
      <c r="EXT4" s="13"/>
      <c r="EXU4" s="13"/>
      <c r="EXV4" s="14"/>
      <c r="EXW4" s="4"/>
      <c r="EXX4" s="4"/>
      <c r="EXZ4" s="13"/>
      <c r="EYA4" s="13"/>
      <c r="EYB4" s="14"/>
      <c r="EYC4" s="4"/>
      <c r="EYD4" s="4"/>
      <c r="EYF4" s="13"/>
      <c r="EYG4" s="13"/>
      <c r="EYH4" s="14"/>
      <c r="EYI4" s="4"/>
      <c r="EYJ4" s="4"/>
      <c r="EYL4" s="13"/>
      <c r="EYM4" s="13"/>
      <c r="EYN4" s="14"/>
      <c r="EYO4" s="4"/>
      <c r="EYP4" s="4"/>
      <c r="EYR4" s="13"/>
      <c r="EYS4" s="13"/>
      <c r="EYT4" s="14"/>
      <c r="EYU4" s="4"/>
      <c r="EYV4" s="4"/>
      <c r="EYX4" s="13"/>
      <c r="EYY4" s="13"/>
      <c r="EYZ4" s="14"/>
      <c r="EZA4" s="4"/>
      <c r="EZB4" s="4"/>
      <c r="EZD4" s="13"/>
      <c r="EZE4" s="13"/>
      <c r="EZF4" s="14"/>
      <c r="EZG4" s="4"/>
      <c r="EZH4" s="4"/>
      <c r="EZJ4" s="13"/>
      <c r="EZK4" s="13"/>
      <c r="EZL4" s="14"/>
      <c r="EZM4" s="4"/>
      <c r="EZN4" s="4"/>
      <c r="EZP4" s="13"/>
      <c r="EZQ4" s="13"/>
      <c r="EZR4" s="14"/>
      <c r="EZS4" s="4"/>
      <c r="EZT4" s="4"/>
      <c r="EZV4" s="13"/>
      <c r="EZW4" s="13"/>
      <c r="EZX4" s="14"/>
      <c r="EZY4" s="4"/>
      <c r="EZZ4" s="4"/>
      <c r="FAB4" s="13"/>
      <c r="FAC4" s="13"/>
      <c r="FAD4" s="14"/>
      <c r="FAE4" s="4"/>
      <c r="FAF4" s="4"/>
      <c r="FAH4" s="13"/>
      <c r="FAI4" s="13"/>
      <c r="FAJ4" s="14"/>
      <c r="FAK4" s="4"/>
      <c r="FAL4" s="4"/>
      <c r="FAN4" s="13"/>
      <c r="FAO4" s="13"/>
      <c r="FAP4" s="14"/>
      <c r="FAQ4" s="4"/>
      <c r="FAR4" s="4"/>
      <c r="FAT4" s="13"/>
      <c r="FAU4" s="13"/>
      <c r="FAV4" s="14"/>
      <c r="FAW4" s="4"/>
      <c r="FAX4" s="4"/>
      <c r="FAZ4" s="13"/>
      <c r="FBA4" s="13"/>
      <c r="FBB4" s="14"/>
      <c r="FBC4" s="4"/>
      <c r="FBD4" s="4"/>
      <c r="FBF4" s="13"/>
      <c r="FBG4" s="13"/>
      <c r="FBH4" s="14"/>
      <c r="FBI4" s="4"/>
      <c r="FBJ4" s="4"/>
      <c r="FBL4" s="13"/>
      <c r="FBM4" s="13"/>
      <c r="FBN4" s="14"/>
      <c r="FBO4" s="4"/>
      <c r="FBP4" s="4"/>
      <c r="FBR4" s="13"/>
      <c r="FBS4" s="13"/>
      <c r="FBT4" s="14"/>
      <c r="FBU4" s="4"/>
      <c r="FBV4" s="4"/>
      <c r="FBX4" s="13"/>
      <c r="FBY4" s="13"/>
      <c r="FBZ4" s="14"/>
      <c r="FCA4" s="4"/>
      <c r="FCB4" s="4"/>
      <c r="FCD4" s="13"/>
      <c r="FCE4" s="13"/>
      <c r="FCF4" s="14"/>
      <c r="FCG4" s="4"/>
      <c r="FCH4" s="4"/>
      <c r="FCJ4" s="13"/>
      <c r="FCK4" s="13"/>
      <c r="FCL4" s="14"/>
      <c r="FCM4" s="4"/>
      <c r="FCN4" s="4"/>
      <c r="FCP4" s="13"/>
      <c r="FCQ4" s="13"/>
      <c r="FCR4" s="14"/>
      <c r="FCS4" s="4"/>
      <c r="FCT4" s="4"/>
      <c r="FCV4" s="13"/>
      <c r="FCW4" s="13"/>
      <c r="FCX4" s="14"/>
      <c r="FCY4" s="4"/>
      <c r="FCZ4" s="4"/>
      <c r="FDB4" s="13"/>
      <c r="FDC4" s="13"/>
      <c r="FDD4" s="14"/>
      <c r="FDE4" s="4"/>
      <c r="FDF4" s="4"/>
      <c r="FDH4" s="13"/>
      <c r="FDI4" s="13"/>
      <c r="FDJ4" s="14"/>
      <c r="FDK4" s="4"/>
      <c r="FDL4" s="4"/>
      <c r="FDN4" s="13"/>
      <c r="FDO4" s="13"/>
      <c r="FDP4" s="14"/>
      <c r="FDQ4" s="4"/>
      <c r="FDR4" s="4"/>
      <c r="FDT4" s="13"/>
      <c r="FDU4" s="13"/>
      <c r="FDV4" s="14"/>
      <c r="FDW4" s="4"/>
      <c r="FDX4" s="4"/>
      <c r="FDZ4" s="13"/>
      <c r="FEA4" s="13"/>
      <c r="FEB4" s="14"/>
      <c r="FEC4" s="4"/>
      <c r="FED4" s="4"/>
      <c r="FEF4" s="13"/>
      <c r="FEG4" s="13"/>
      <c r="FEH4" s="14"/>
      <c r="FEI4" s="4"/>
      <c r="FEJ4" s="4"/>
      <c r="FEL4" s="13"/>
      <c r="FEM4" s="13"/>
      <c r="FEN4" s="14"/>
      <c r="FEO4" s="4"/>
      <c r="FEP4" s="4"/>
      <c r="FER4" s="13"/>
      <c r="FES4" s="13"/>
      <c r="FET4" s="14"/>
      <c r="FEU4" s="4"/>
      <c r="FEV4" s="4"/>
      <c r="FEX4" s="13"/>
      <c r="FEY4" s="13"/>
      <c r="FEZ4" s="14"/>
      <c r="FFA4" s="4"/>
      <c r="FFB4" s="4"/>
      <c r="FFD4" s="13"/>
      <c r="FFE4" s="13"/>
      <c r="FFF4" s="14"/>
      <c r="FFG4" s="4"/>
      <c r="FFH4" s="4"/>
      <c r="FFJ4" s="13"/>
      <c r="FFK4" s="13"/>
      <c r="FFL4" s="14"/>
      <c r="FFM4" s="4"/>
      <c r="FFN4" s="4"/>
      <c r="FFP4" s="13"/>
      <c r="FFQ4" s="13"/>
      <c r="FFR4" s="14"/>
      <c r="FFS4" s="4"/>
      <c r="FFT4" s="4"/>
      <c r="FFV4" s="13"/>
      <c r="FFW4" s="13"/>
      <c r="FFX4" s="14"/>
      <c r="FFY4" s="4"/>
      <c r="FFZ4" s="4"/>
      <c r="FGB4" s="13"/>
      <c r="FGC4" s="13"/>
      <c r="FGD4" s="14"/>
      <c r="FGE4" s="4"/>
      <c r="FGF4" s="4"/>
      <c r="FGH4" s="13"/>
      <c r="FGI4" s="13"/>
      <c r="FGJ4" s="14"/>
      <c r="FGK4" s="4"/>
      <c r="FGL4" s="4"/>
      <c r="FGN4" s="13"/>
      <c r="FGO4" s="13"/>
      <c r="FGP4" s="14"/>
      <c r="FGQ4" s="4"/>
      <c r="FGR4" s="4"/>
      <c r="FGT4" s="13"/>
      <c r="FGU4" s="13"/>
      <c r="FGV4" s="14"/>
      <c r="FGW4" s="4"/>
      <c r="FGX4" s="4"/>
      <c r="FGZ4" s="13"/>
      <c r="FHA4" s="13"/>
      <c r="FHB4" s="14"/>
      <c r="FHC4" s="4"/>
      <c r="FHD4" s="4"/>
      <c r="FHF4" s="13"/>
      <c r="FHG4" s="13"/>
      <c r="FHH4" s="14"/>
      <c r="FHI4" s="4"/>
      <c r="FHJ4" s="4"/>
      <c r="FHL4" s="13"/>
      <c r="FHM4" s="13"/>
      <c r="FHN4" s="14"/>
      <c r="FHO4" s="4"/>
      <c r="FHP4" s="4"/>
      <c r="FHR4" s="13"/>
      <c r="FHS4" s="13"/>
      <c r="FHT4" s="14"/>
      <c r="FHU4" s="4"/>
      <c r="FHV4" s="4"/>
      <c r="FHX4" s="13"/>
      <c r="FHY4" s="13"/>
      <c r="FHZ4" s="14"/>
      <c r="FIA4" s="4"/>
      <c r="FIB4" s="4"/>
      <c r="FID4" s="13"/>
      <c r="FIE4" s="13"/>
      <c r="FIF4" s="14"/>
      <c r="FIG4" s="4"/>
      <c r="FIH4" s="4"/>
      <c r="FIJ4" s="13"/>
      <c r="FIK4" s="13"/>
      <c r="FIL4" s="14"/>
      <c r="FIM4" s="4"/>
      <c r="FIN4" s="4"/>
      <c r="FIP4" s="13"/>
      <c r="FIQ4" s="13"/>
      <c r="FIR4" s="14"/>
      <c r="FIS4" s="4"/>
      <c r="FIT4" s="4"/>
      <c r="FIV4" s="13"/>
      <c r="FIW4" s="13"/>
      <c r="FIX4" s="14"/>
      <c r="FIY4" s="4"/>
      <c r="FIZ4" s="4"/>
      <c r="FJB4" s="13"/>
      <c r="FJC4" s="13"/>
      <c r="FJD4" s="14"/>
      <c r="FJE4" s="4"/>
      <c r="FJF4" s="4"/>
      <c r="FJH4" s="13"/>
      <c r="FJI4" s="13"/>
      <c r="FJJ4" s="14"/>
      <c r="FJK4" s="4"/>
      <c r="FJL4" s="4"/>
      <c r="FJN4" s="13"/>
      <c r="FJO4" s="13"/>
      <c r="FJP4" s="14"/>
      <c r="FJQ4" s="4"/>
      <c r="FJR4" s="4"/>
      <c r="FJT4" s="13"/>
      <c r="FJU4" s="13"/>
      <c r="FJV4" s="14"/>
      <c r="FJW4" s="4"/>
      <c r="FJX4" s="4"/>
      <c r="FJZ4" s="13"/>
      <c r="FKA4" s="13"/>
      <c r="FKB4" s="14"/>
      <c r="FKC4" s="4"/>
      <c r="FKD4" s="4"/>
      <c r="FKF4" s="13"/>
      <c r="FKG4" s="13"/>
      <c r="FKH4" s="14"/>
      <c r="FKI4" s="4"/>
      <c r="FKJ4" s="4"/>
      <c r="FKL4" s="13"/>
      <c r="FKM4" s="13"/>
      <c r="FKN4" s="14"/>
      <c r="FKO4" s="4"/>
      <c r="FKP4" s="4"/>
      <c r="FKR4" s="13"/>
      <c r="FKS4" s="13"/>
      <c r="FKT4" s="14"/>
      <c r="FKU4" s="4"/>
      <c r="FKV4" s="4"/>
      <c r="FKX4" s="13"/>
      <c r="FKY4" s="13"/>
      <c r="FKZ4" s="14"/>
      <c r="FLA4" s="4"/>
      <c r="FLB4" s="4"/>
      <c r="FLD4" s="13"/>
      <c r="FLE4" s="13"/>
      <c r="FLF4" s="14"/>
      <c r="FLG4" s="4"/>
      <c r="FLH4" s="4"/>
      <c r="FLJ4" s="13"/>
      <c r="FLK4" s="13"/>
      <c r="FLL4" s="14"/>
      <c r="FLM4" s="4"/>
      <c r="FLN4" s="4"/>
      <c r="FLP4" s="13"/>
      <c r="FLQ4" s="13"/>
      <c r="FLR4" s="14"/>
      <c r="FLS4" s="4"/>
      <c r="FLT4" s="4"/>
      <c r="FLV4" s="13"/>
      <c r="FLW4" s="13"/>
      <c r="FLX4" s="14"/>
      <c r="FLY4" s="4"/>
      <c r="FLZ4" s="4"/>
      <c r="FMB4" s="13"/>
      <c r="FMC4" s="13"/>
      <c r="FMD4" s="14"/>
      <c r="FME4" s="4"/>
      <c r="FMF4" s="4"/>
      <c r="FMH4" s="13"/>
      <c r="FMI4" s="13"/>
      <c r="FMJ4" s="14"/>
      <c r="FMK4" s="4"/>
      <c r="FML4" s="4"/>
      <c r="FMN4" s="13"/>
      <c r="FMO4" s="13"/>
      <c r="FMP4" s="14"/>
      <c r="FMQ4" s="4"/>
      <c r="FMR4" s="4"/>
      <c r="FMT4" s="13"/>
      <c r="FMU4" s="13"/>
      <c r="FMV4" s="14"/>
      <c r="FMW4" s="4"/>
      <c r="FMX4" s="4"/>
      <c r="FMZ4" s="13"/>
      <c r="FNA4" s="13"/>
      <c r="FNB4" s="14"/>
      <c r="FNC4" s="4"/>
      <c r="FND4" s="4"/>
      <c r="FNF4" s="13"/>
      <c r="FNG4" s="13"/>
      <c r="FNH4" s="14"/>
      <c r="FNI4" s="4"/>
      <c r="FNJ4" s="4"/>
      <c r="FNL4" s="13"/>
      <c r="FNM4" s="13"/>
      <c r="FNN4" s="14"/>
      <c r="FNO4" s="4"/>
      <c r="FNP4" s="4"/>
      <c r="FNR4" s="13"/>
      <c r="FNS4" s="13"/>
      <c r="FNT4" s="14"/>
      <c r="FNU4" s="4"/>
      <c r="FNV4" s="4"/>
      <c r="FNX4" s="13"/>
      <c r="FNY4" s="13"/>
      <c r="FNZ4" s="14"/>
      <c r="FOA4" s="4"/>
      <c r="FOB4" s="4"/>
      <c r="FOD4" s="13"/>
      <c r="FOE4" s="13"/>
      <c r="FOF4" s="14"/>
      <c r="FOG4" s="4"/>
      <c r="FOH4" s="4"/>
      <c r="FOJ4" s="13"/>
      <c r="FOK4" s="13"/>
      <c r="FOL4" s="14"/>
      <c r="FOM4" s="4"/>
      <c r="FON4" s="4"/>
      <c r="FOP4" s="13"/>
      <c r="FOQ4" s="13"/>
      <c r="FOR4" s="14"/>
      <c r="FOS4" s="4"/>
      <c r="FOT4" s="4"/>
      <c r="FOV4" s="13"/>
      <c r="FOW4" s="13"/>
      <c r="FOX4" s="14"/>
      <c r="FOY4" s="4"/>
      <c r="FOZ4" s="4"/>
      <c r="FPB4" s="13"/>
      <c r="FPC4" s="13"/>
      <c r="FPD4" s="14"/>
      <c r="FPE4" s="4"/>
      <c r="FPF4" s="4"/>
      <c r="FPH4" s="13"/>
      <c r="FPI4" s="13"/>
      <c r="FPJ4" s="14"/>
      <c r="FPK4" s="4"/>
      <c r="FPL4" s="4"/>
      <c r="FPN4" s="13"/>
      <c r="FPO4" s="13"/>
      <c r="FPP4" s="14"/>
      <c r="FPQ4" s="4"/>
      <c r="FPR4" s="4"/>
      <c r="FPT4" s="13"/>
      <c r="FPU4" s="13"/>
      <c r="FPV4" s="14"/>
      <c r="FPW4" s="4"/>
      <c r="FPX4" s="4"/>
      <c r="FPZ4" s="13"/>
      <c r="FQA4" s="13"/>
      <c r="FQB4" s="14"/>
      <c r="FQC4" s="4"/>
      <c r="FQD4" s="4"/>
      <c r="FQF4" s="13"/>
      <c r="FQG4" s="13"/>
      <c r="FQH4" s="14"/>
      <c r="FQI4" s="4"/>
      <c r="FQJ4" s="4"/>
      <c r="FQL4" s="13"/>
      <c r="FQM4" s="13"/>
      <c r="FQN4" s="14"/>
      <c r="FQO4" s="4"/>
      <c r="FQP4" s="4"/>
      <c r="FQR4" s="13"/>
      <c r="FQS4" s="13"/>
      <c r="FQT4" s="14"/>
      <c r="FQU4" s="4"/>
      <c r="FQV4" s="4"/>
      <c r="FQX4" s="13"/>
      <c r="FQY4" s="13"/>
      <c r="FQZ4" s="14"/>
      <c r="FRA4" s="4"/>
      <c r="FRB4" s="4"/>
      <c r="FRD4" s="13"/>
      <c r="FRE4" s="13"/>
      <c r="FRF4" s="14"/>
      <c r="FRG4" s="4"/>
      <c r="FRH4" s="4"/>
      <c r="FRJ4" s="13"/>
      <c r="FRK4" s="13"/>
      <c r="FRL4" s="14"/>
      <c r="FRM4" s="4"/>
      <c r="FRN4" s="4"/>
      <c r="FRP4" s="13"/>
      <c r="FRQ4" s="13"/>
      <c r="FRR4" s="14"/>
      <c r="FRS4" s="4"/>
      <c r="FRT4" s="4"/>
      <c r="FRV4" s="13"/>
      <c r="FRW4" s="13"/>
      <c r="FRX4" s="14"/>
      <c r="FRY4" s="4"/>
      <c r="FRZ4" s="4"/>
      <c r="FSB4" s="13"/>
      <c r="FSC4" s="13"/>
      <c r="FSD4" s="14"/>
      <c r="FSE4" s="4"/>
      <c r="FSF4" s="4"/>
      <c r="FSH4" s="13"/>
      <c r="FSI4" s="13"/>
      <c r="FSJ4" s="14"/>
      <c r="FSK4" s="4"/>
      <c r="FSL4" s="4"/>
      <c r="FSN4" s="13"/>
      <c r="FSO4" s="13"/>
      <c r="FSP4" s="14"/>
      <c r="FSQ4" s="4"/>
      <c r="FSR4" s="4"/>
      <c r="FST4" s="13"/>
      <c r="FSU4" s="13"/>
      <c r="FSV4" s="14"/>
      <c r="FSW4" s="4"/>
      <c r="FSX4" s="4"/>
      <c r="FSZ4" s="13"/>
      <c r="FTA4" s="13"/>
      <c r="FTB4" s="14"/>
      <c r="FTC4" s="4"/>
      <c r="FTD4" s="4"/>
      <c r="FTF4" s="13"/>
      <c r="FTG4" s="13"/>
      <c r="FTH4" s="14"/>
      <c r="FTI4" s="4"/>
      <c r="FTJ4" s="4"/>
      <c r="FTL4" s="13"/>
      <c r="FTM4" s="13"/>
      <c r="FTN4" s="14"/>
      <c r="FTO4" s="4"/>
      <c r="FTP4" s="4"/>
      <c r="FTR4" s="13"/>
      <c r="FTS4" s="13"/>
      <c r="FTT4" s="14"/>
      <c r="FTU4" s="4"/>
      <c r="FTV4" s="4"/>
      <c r="FTX4" s="13"/>
      <c r="FTY4" s="13"/>
      <c r="FTZ4" s="14"/>
      <c r="FUA4" s="4"/>
      <c r="FUB4" s="4"/>
      <c r="FUD4" s="13"/>
      <c r="FUE4" s="13"/>
      <c r="FUF4" s="14"/>
      <c r="FUG4" s="4"/>
      <c r="FUH4" s="4"/>
      <c r="FUJ4" s="13"/>
      <c r="FUK4" s="13"/>
      <c r="FUL4" s="14"/>
      <c r="FUM4" s="4"/>
      <c r="FUN4" s="4"/>
      <c r="FUP4" s="13"/>
      <c r="FUQ4" s="13"/>
      <c r="FUR4" s="14"/>
      <c r="FUS4" s="4"/>
      <c r="FUT4" s="4"/>
      <c r="FUV4" s="13"/>
      <c r="FUW4" s="13"/>
      <c r="FUX4" s="14"/>
      <c r="FUY4" s="4"/>
      <c r="FUZ4" s="4"/>
      <c r="FVB4" s="13"/>
      <c r="FVC4" s="13"/>
      <c r="FVD4" s="14"/>
      <c r="FVE4" s="4"/>
      <c r="FVF4" s="4"/>
      <c r="FVH4" s="13"/>
      <c r="FVI4" s="13"/>
      <c r="FVJ4" s="14"/>
      <c r="FVK4" s="4"/>
      <c r="FVL4" s="4"/>
      <c r="FVN4" s="13"/>
      <c r="FVO4" s="13"/>
      <c r="FVP4" s="14"/>
      <c r="FVQ4" s="4"/>
      <c r="FVR4" s="4"/>
      <c r="FVT4" s="13"/>
      <c r="FVU4" s="13"/>
      <c r="FVV4" s="14"/>
      <c r="FVW4" s="4"/>
      <c r="FVX4" s="4"/>
      <c r="FVZ4" s="13"/>
      <c r="FWA4" s="13"/>
      <c r="FWB4" s="14"/>
      <c r="FWC4" s="4"/>
      <c r="FWD4" s="4"/>
      <c r="FWF4" s="13"/>
      <c r="FWG4" s="13"/>
      <c r="FWH4" s="14"/>
      <c r="FWI4" s="4"/>
      <c r="FWJ4" s="4"/>
      <c r="FWL4" s="13"/>
      <c r="FWM4" s="13"/>
      <c r="FWN4" s="14"/>
      <c r="FWO4" s="4"/>
      <c r="FWP4" s="4"/>
      <c r="FWR4" s="13"/>
      <c r="FWS4" s="13"/>
      <c r="FWT4" s="14"/>
      <c r="FWU4" s="4"/>
      <c r="FWV4" s="4"/>
      <c r="FWX4" s="13"/>
      <c r="FWY4" s="13"/>
      <c r="FWZ4" s="14"/>
      <c r="FXA4" s="4"/>
      <c r="FXB4" s="4"/>
      <c r="FXD4" s="13"/>
      <c r="FXE4" s="13"/>
      <c r="FXF4" s="14"/>
      <c r="FXG4" s="4"/>
      <c r="FXH4" s="4"/>
      <c r="FXJ4" s="13"/>
      <c r="FXK4" s="13"/>
      <c r="FXL4" s="14"/>
      <c r="FXM4" s="4"/>
      <c r="FXN4" s="4"/>
      <c r="FXP4" s="13"/>
      <c r="FXQ4" s="13"/>
      <c r="FXR4" s="14"/>
      <c r="FXS4" s="4"/>
      <c r="FXT4" s="4"/>
      <c r="FXV4" s="13"/>
      <c r="FXW4" s="13"/>
      <c r="FXX4" s="14"/>
      <c r="FXY4" s="4"/>
      <c r="FXZ4" s="4"/>
      <c r="FYB4" s="13"/>
      <c r="FYC4" s="13"/>
      <c r="FYD4" s="14"/>
      <c r="FYE4" s="4"/>
      <c r="FYF4" s="4"/>
      <c r="FYH4" s="13"/>
      <c r="FYI4" s="13"/>
      <c r="FYJ4" s="14"/>
      <c r="FYK4" s="4"/>
      <c r="FYL4" s="4"/>
      <c r="FYN4" s="13"/>
      <c r="FYO4" s="13"/>
      <c r="FYP4" s="14"/>
      <c r="FYQ4" s="4"/>
      <c r="FYR4" s="4"/>
      <c r="FYT4" s="13"/>
      <c r="FYU4" s="13"/>
      <c r="FYV4" s="14"/>
      <c r="FYW4" s="4"/>
      <c r="FYX4" s="4"/>
      <c r="FYZ4" s="13"/>
      <c r="FZA4" s="13"/>
      <c r="FZB4" s="14"/>
      <c r="FZC4" s="4"/>
      <c r="FZD4" s="4"/>
      <c r="FZF4" s="13"/>
      <c r="FZG4" s="13"/>
      <c r="FZH4" s="14"/>
      <c r="FZI4" s="4"/>
      <c r="FZJ4" s="4"/>
      <c r="FZL4" s="13"/>
      <c r="FZM4" s="13"/>
      <c r="FZN4" s="14"/>
      <c r="FZO4" s="4"/>
      <c r="FZP4" s="4"/>
      <c r="FZR4" s="13"/>
      <c r="FZS4" s="13"/>
      <c r="FZT4" s="14"/>
      <c r="FZU4" s="4"/>
      <c r="FZV4" s="4"/>
      <c r="FZX4" s="13"/>
      <c r="FZY4" s="13"/>
      <c r="FZZ4" s="14"/>
      <c r="GAA4" s="4"/>
      <c r="GAB4" s="4"/>
      <c r="GAD4" s="13"/>
      <c r="GAE4" s="13"/>
      <c r="GAF4" s="14"/>
      <c r="GAG4" s="4"/>
      <c r="GAH4" s="4"/>
      <c r="GAJ4" s="13"/>
      <c r="GAK4" s="13"/>
      <c r="GAL4" s="14"/>
      <c r="GAM4" s="4"/>
      <c r="GAN4" s="4"/>
      <c r="GAP4" s="13"/>
      <c r="GAQ4" s="13"/>
      <c r="GAR4" s="14"/>
      <c r="GAS4" s="4"/>
      <c r="GAT4" s="4"/>
      <c r="GAV4" s="13"/>
      <c r="GAW4" s="13"/>
      <c r="GAX4" s="14"/>
      <c r="GAY4" s="4"/>
      <c r="GAZ4" s="4"/>
      <c r="GBB4" s="13"/>
      <c r="GBC4" s="13"/>
      <c r="GBD4" s="14"/>
      <c r="GBE4" s="4"/>
      <c r="GBF4" s="4"/>
      <c r="GBH4" s="13"/>
      <c r="GBI4" s="13"/>
      <c r="GBJ4" s="14"/>
      <c r="GBK4" s="4"/>
      <c r="GBL4" s="4"/>
      <c r="GBN4" s="13"/>
      <c r="GBO4" s="13"/>
      <c r="GBP4" s="14"/>
      <c r="GBQ4" s="4"/>
      <c r="GBR4" s="4"/>
      <c r="GBT4" s="13"/>
      <c r="GBU4" s="13"/>
      <c r="GBV4" s="14"/>
      <c r="GBW4" s="4"/>
      <c r="GBX4" s="4"/>
      <c r="GBZ4" s="13"/>
      <c r="GCA4" s="13"/>
      <c r="GCB4" s="14"/>
      <c r="GCC4" s="4"/>
      <c r="GCD4" s="4"/>
      <c r="GCF4" s="13"/>
      <c r="GCG4" s="13"/>
      <c r="GCH4" s="14"/>
      <c r="GCI4" s="4"/>
      <c r="GCJ4" s="4"/>
      <c r="GCL4" s="13"/>
      <c r="GCM4" s="13"/>
      <c r="GCN4" s="14"/>
      <c r="GCO4" s="4"/>
      <c r="GCP4" s="4"/>
      <c r="GCR4" s="13"/>
      <c r="GCS4" s="13"/>
      <c r="GCT4" s="14"/>
      <c r="GCU4" s="4"/>
      <c r="GCV4" s="4"/>
      <c r="GCX4" s="13"/>
      <c r="GCY4" s="13"/>
      <c r="GCZ4" s="14"/>
      <c r="GDA4" s="4"/>
      <c r="GDB4" s="4"/>
      <c r="GDD4" s="13"/>
      <c r="GDE4" s="13"/>
      <c r="GDF4" s="14"/>
      <c r="GDG4" s="4"/>
      <c r="GDH4" s="4"/>
      <c r="GDJ4" s="13"/>
      <c r="GDK4" s="13"/>
      <c r="GDL4" s="14"/>
      <c r="GDM4" s="4"/>
      <c r="GDN4" s="4"/>
      <c r="GDP4" s="13"/>
      <c r="GDQ4" s="13"/>
      <c r="GDR4" s="14"/>
      <c r="GDS4" s="4"/>
      <c r="GDT4" s="4"/>
      <c r="GDV4" s="13"/>
      <c r="GDW4" s="13"/>
      <c r="GDX4" s="14"/>
      <c r="GDY4" s="4"/>
      <c r="GDZ4" s="4"/>
      <c r="GEB4" s="13"/>
      <c r="GEC4" s="13"/>
      <c r="GED4" s="14"/>
      <c r="GEE4" s="4"/>
      <c r="GEF4" s="4"/>
      <c r="GEH4" s="13"/>
      <c r="GEI4" s="13"/>
      <c r="GEJ4" s="14"/>
      <c r="GEK4" s="4"/>
      <c r="GEL4" s="4"/>
      <c r="GEN4" s="13"/>
      <c r="GEO4" s="13"/>
      <c r="GEP4" s="14"/>
      <c r="GEQ4" s="4"/>
      <c r="GER4" s="4"/>
      <c r="GET4" s="13"/>
      <c r="GEU4" s="13"/>
      <c r="GEV4" s="14"/>
      <c r="GEW4" s="4"/>
      <c r="GEX4" s="4"/>
      <c r="GEZ4" s="13"/>
      <c r="GFA4" s="13"/>
      <c r="GFB4" s="14"/>
      <c r="GFC4" s="4"/>
      <c r="GFD4" s="4"/>
      <c r="GFF4" s="13"/>
      <c r="GFG4" s="13"/>
      <c r="GFH4" s="14"/>
      <c r="GFI4" s="4"/>
      <c r="GFJ4" s="4"/>
      <c r="GFL4" s="13"/>
      <c r="GFM4" s="13"/>
      <c r="GFN4" s="14"/>
      <c r="GFO4" s="4"/>
      <c r="GFP4" s="4"/>
      <c r="GFR4" s="13"/>
      <c r="GFS4" s="13"/>
      <c r="GFT4" s="14"/>
      <c r="GFU4" s="4"/>
      <c r="GFV4" s="4"/>
      <c r="GFX4" s="13"/>
      <c r="GFY4" s="13"/>
      <c r="GFZ4" s="14"/>
      <c r="GGA4" s="4"/>
      <c r="GGB4" s="4"/>
      <c r="GGD4" s="13"/>
      <c r="GGE4" s="13"/>
      <c r="GGF4" s="14"/>
      <c r="GGG4" s="4"/>
      <c r="GGH4" s="4"/>
      <c r="GGJ4" s="13"/>
      <c r="GGK4" s="13"/>
      <c r="GGL4" s="14"/>
      <c r="GGM4" s="4"/>
      <c r="GGN4" s="4"/>
      <c r="GGP4" s="13"/>
      <c r="GGQ4" s="13"/>
      <c r="GGR4" s="14"/>
      <c r="GGS4" s="4"/>
      <c r="GGT4" s="4"/>
      <c r="GGV4" s="13"/>
      <c r="GGW4" s="13"/>
      <c r="GGX4" s="14"/>
      <c r="GGY4" s="4"/>
      <c r="GGZ4" s="4"/>
      <c r="GHB4" s="13"/>
      <c r="GHC4" s="13"/>
      <c r="GHD4" s="14"/>
      <c r="GHE4" s="4"/>
      <c r="GHF4" s="4"/>
      <c r="GHH4" s="13"/>
      <c r="GHI4" s="13"/>
      <c r="GHJ4" s="14"/>
      <c r="GHK4" s="4"/>
      <c r="GHL4" s="4"/>
      <c r="GHN4" s="13"/>
      <c r="GHO4" s="13"/>
      <c r="GHP4" s="14"/>
      <c r="GHQ4" s="4"/>
      <c r="GHR4" s="4"/>
      <c r="GHT4" s="13"/>
      <c r="GHU4" s="13"/>
      <c r="GHV4" s="14"/>
      <c r="GHW4" s="4"/>
      <c r="GHX4" s="4"/>
      <c r="GHZ4" s="13"/>
      <c r="GIA4" s="13"/>
      <c r="GIB4" s="14"/>
      <c r="GIC4" s="4"/>
      <c r="GID4" s="4"/>
      <c r="GIF4" s="13"/>
      <c r="GIG4" s="13"/>
      <c r="GIH4" s="14"/>
      <c r="GII4" s="4"/>
      <c r="GIJ4" s="4"/>
      <c r="GIL4" s="13"/>
      <c r="GIM4" s="13"/>
      <c r="GIN4" s="14"/>
      <c r="GIO4" s="4"/>
      <c r="GIP4" s="4"/>
      <c r="GIR4" s="13"/>
      <c r="GIS4" s="13"/>
      <c r="GIT4" s="14"/>
      <c r="GIU4" s="4"/>
      <c r="GIV4" s="4"/>
      <c r="GIX4" s="13"/>
      <c r="GIY4" s="13"/>
      <c r="GIZ4" s="14"/>
      <c r="GJA4" s="4"/>
      <c r="GJB4" s="4"/>
      <c r="GJD4" s="13"/>
      <c r="GJE4" s="13"/>
      <c r="GJF4" s="14"/>
      <c r="GJG4" s="4"/>
      <c r="GJH4" s="4"/>
      <c r="GJJ4" s="13"/>
      <c r="GJK4" s="13"/>
      <c r="GJL4" s="14"/>
      <c r="GJM4" s="4"/>
      <c r="GJN4" s="4"/>
      <c r="GJP4" s="13"/>
      <c r="GJQ4" s="13"/>
      <c r="GJR4" s="14"/>
      <c r="GJS4" s="4"/>
      <c r="GJT4" s="4"/>
      <c r="GJV4" s="13"/>
      <c r="GJW4" s="13"/>
      <c r="GJX4" s="14"/>
      <c r="GJY4" s="4"/>
      <c r="GJZ4" s="4"/>
      <c r="GKB4" s="13"/>
      <c r="GKC4" s="13"/>
      <c r="GKD4" s="14"/>
      <c r="GKE4" s="4"/>
      <c r="GKF4" s="4"/>
      <c r="GKH4" s="13"/>
      <c r="GKI4" s="13"/>
      <c r="GKJ4" s="14"/>
      <c r="GKK4" s="4"/>
      <c r="GKL4" s="4"/>
      <c r="GKN4" s="13"/>
      <c r="GKO4" s="13"/>
      <c r="GKP4" s="14"/>
      <c r="GKQ4" s="4"/>
      <c r="GKR4" s="4"/>
      <c r="GKT4" s="13"/>
      <c r="GKU4" s="13"/>
      <c r="GKV4" s="14"/>
      <c r="GKW4" s="4"/>
      <c r="GKX4" s="4"/>
      <c r="GKZ4" s="13"/>
      <c r="GLA4" s="13"/>
      <c r="GLB4" s="14"/>
      <c r="GLC4" s="4"/>
      <c r="GLD4" s="4"/>
      <c r="GLF4" s="13"/>
      <c r="GLG4" s="13"/>
      <c r="GLH4" s="14"/>
      <c r="GLI4" s="4"/>
      <c r="GLJ4" s="4"/>
      <c r="GLL4" s="13"/>
      <c r="GLM4" s="13"/>
      <c r="GLN4" s="14"/>
      <c r="GLO4" s="4"/>
      <c r="GLP4" s="4"/>
      <c r="GLR4" s="13"/>
      <c r="GLS4" s="13"/>
      <c r="GLT4" s="14"/>
      <c r="GLU4" s="4"/>
      <c r="GLV4" s="4"/>
      <c r="GLX4" s="13"/>
      <c r="GLY4" s="13"/>
      <c r="GLZ4" s="14"/>
      <c r="GMA4" s="4"/>
      <c r="GMB4" s="4"/>
      <c r="GMD4" s="13"/>
      <c r="GME4" s="13"/>
      <c r="GMF4" s="14"/>
      <c r="GMG4" s="4"/>
      <c r="GMH4" s="4"/>
      <c r="GMJ4" s="13"/>
      <c r="GMK4" s="13"/>
      <c r="GML4" s="14"/>
      <c r="GMM4" s="4"/>
      <c r="GMN4" s="4"/>
      <c r="GMP4" s="13"/>
      <c r="GMQ4" s="13"/>
      <c r="GMR4" s="14"/>
      <c r="GMS4" s="4"/>
      <c r="GMT4" s="4"/>
      <c r="GMV4" s="13"/>
      <c r="GMW4" s="13"/>
      <c r="GMX4" s="14"/>
      <c r="GMY4" s="4"/>
      <c r="GMZ4" s="4"/>
      <c r="GNB4" s="13"/>
      <c r="GNC4" s="13"/>
      <c r="GND4" s="14"/>
      <c r="GNE4" s="4"/>
      <c r="GNF4" s="4"/>
      <c r="GNH4" s="13"/>
      <c r="GNI4" s="13"/>
      <c r="GNJ4" s="14"/>
      <c r="GNK4" s="4"/>
      <c r="GNL4" s="4"/>
      <c r="GNN4" s="13"/>
      <c r="GNO4" s="13"/>
      <c r="GNP4" s="14"/>
      <c r="GNQ4" s="4"/>
      <c r="GNR4" s="4"/>
      <c r="GNT4" s="13"/>
      <c r="GNU4" s="13"/>
      <c r="GNV4" s="14"/>
      <c r="GNW4" s="4"/>
      <c r="GNX4" s="4"/>
      <c r="GNZ4" s="13"/>
      <c r="GOA4" s="13"/>
      <c r="GOB4" s="14"/>
      <c r="GOC4" s="4"/>
      <c r="GOD4" s="4"/>
      <c r="GOF4" s="13"/>
      <c r="GOG4" s="13"/>
      <c r="GOH4" s="14"/>
      <c r="GOI4" s="4"/>
      <c r="GOJ4" s="4"/>
      <c r="GOL4" s="13"/>
      <c r="GOM4" s="13"/>
      <c r="GON4" s="14"/>
      <c r="GOO4" s="4"/>
      <c r="GOP4" s="4"/>
      <c r="GOR4" s="13"/>
      <c r="GOS4" s="13"/>
      <c r="GOT4" s="14"/>
      <c r="GOU4" s="4"/>
      <c r="GOV4" s="4"/>
      <c r="GOX4" s="13"/>
      <c r="GOY4" s="13"/>
      <c r="GOZ4" s="14"/>
      <c r="GPA4" s="4"/>
      <c r="GPB4" s="4"/>
      <c r="GPD4" s="13"/>
      <c r="GPE4" s="13"/>
      <c r="GPF4" s="14"/>
      <c r="GPG4" s="4"/>
      <c r="GPH4" s="4"/>
      <c r="GPJ4" s="13"/>
      <c r="GPK4" s="13"/>
      <c r="GPL4" s="14"/>
      <c r="GPM4" s="4"/>
      <c r="GPN4" s="4"/>
      <c r="GPP4" s="13"/>
      <c r="GPQ4" s="13"/>
      <c r="GPR4" s="14"/>
      <c r="GPS4" s="4"/>
      <c r="GPT4" s="4"/>
      <c r="GPV4" s="13"/>
      <c r="GPW4" s="13"/>
      <c r="GPX4" s="14"/>
      <c r="GPY4" s="4"/>
      <c r="GPZ4" s="4"/>
      <c r="GQB4" s="13"/>
      <c r="GQC4" s="13"/>
      <c r="GQD4" s="14"/>
      <c r="GQE4" s="4"/>
      <c r="GQF4" s="4"/>
      <c r="GQH4" s="13"/>
      <c r="GQI4" s="13"/>
      <c r="GQJ4" s="14"/>
      <c r="GQK4" s="4"/>
      <c r="GQL4" s="4"/>
      <c r="GQN4" s="13"/>
      <c r="GQO4" s="13"/>
      <c r="GQP4" s="14"/>
      <c r="GQQ4" s="4"/>
      <c r="GQR4" s="4"/>
      <c r="GQT4" s="13"/>
      <c r="GQU4" s="13"/>
      <c r="GQV4" s="14"/>
      <c r="GQW4" s="4"/>
      <c r="GQX4" s="4"/>
      <c r="GQZ4" s="13"/>
      <c r="GRA4" s="13"/>
      <c r="GRB4" s="14"/>
      <c r="GRC4" s="4"/>
      <c r="GRD4" s="4"/>
      <c r="GRF4" s="13"/>
      <c r="GRG4" s="13"/>
      <c r="GRH4" s="14"/>
      <c r="GRI4" s="4"/>
      <c r="GRJ4" s="4"/>
      <c r="GRL4" s="13"/>
      <c r="GRM4" s="13"/>
      <c r="GRN4" s="14"/>
      <c r="GRO4" s="4"/>
      <c r="GRP4" s="4"/>
      <c r="GRR4" s="13"/>
      <c r="GRS4" s="13"/>
      <c r="GRT4" s="14"/>
      <c r="GRU4" s="4"/>
      <c r="GRV4" s="4"/>
      <c r="GRX4" s="13"/>
      <c r="GRY4" s="13"/>
      <c r="GRZ4" s="14"/>
      <c r="GSA4" s="4"/>
      <c r="GSB4" s="4"/>
      <c r="GSD4" s="13"/>
      <c r="GSE4" s="13"/>
      <c r="GSF4" s="14"/>
      <c r="GSG4" s="4"/>
      <c r="GSH4" s="4"/>
      <c r="GSJ4" s="13"/>
      <c r="GSK4" s="13"/>
      <c r="GSL4" s="14"/>
      <c r="GSM4" s="4"/>
      <c r="GSN4" s="4"/>
      <c r="GSP4" s="13"/>
      <c r="GSQ4" s="13"/>
      <c r="GSR4" s="14"/>
      <c r="GSS4" s="4"/>
      <c r="GST4" s="4"/>
      <c r="GSV4" s="13"/>
      <c r="GSW4" s="13"/>
      <c r="GSX4" s="14"/>
      <c r="GSY4" s="4"/>
      <c r="GSZ4" s="4"/>
      <c r="GTB4" s="13"/>
      <c r="GTC4" s="13"/>
      <c r="GTD4" s="14"/>
      <c r="GTE4" s="4"/>
      <c r="GTF4" s="4"/>
      <c r="GTH4" s="13"/>
      <c r="GTI4" s="13"/>
      <c r="GTJ4" s="14"/>
      <c r="GTK4" s="4"/>
      <c r="GTL4" s="4"/>
      <c r="GTN4" s="13"/>
      <c r="GTO4" s="13"/>
      <c r="GTP4" s="14"/>
      <c r="GTQ4" s="4"/>
      <c r="GTR4" s="4"/>
      <c r="GTT4" s="13"/>
      <c r="GTU4" s="13"/>
      <c r="GTV4" s="14"/>
      <c r="GTW4" s="4"/>
      <c r="GTX4" s="4"/>
      <c r="GTZ4" s="13"/>
      <c r="GUA4" s="13"/>
      <c r="GUB4" s="14"/>
      <c r="GUC4" s="4"/>
      <c r="GUD4" s="4"/>
      <c r="GUF4" s="13"/>
      <c r="GUG4" s="13"/>
      <c r="GUH4" s="14"/>
      <c r="GUI4" s="4"/>
      <c r="GUJ4" s="4"/>
      <c r="GUL4" s="13"/>
      <c r="GUM4" s="13"/>
      <c r="GUN4" s="14"/>
      <c r="GUO4" s="4"/>
      <c r="GUP4" s="4"/>
      <c r="GUR4" s="13"/>
      <c r="GUS4" s="13"/>
      <c r="GUT4" s="14"/>
      <c r="GUU4" s="4"/>
      <c r="GUV4" s="4"/>
      <c r="GUX4" s="13"/>
      <c r="GUY4" s="13"/>
      <c r="GUZ4" s="14"/>
      <c r="GVA4" s="4"/>
      <c r="GVB4" s="4"/>
      <c r="GVD4" s="13"/>
      <c r="GVE4" s="13"/>
      <c r="GVF4" s="14"/>
      <c r="GVG4" s="4"/>
      <c r="GVH4" s="4"/>
      <c r="GVJ4" s="13"/>
      <c r="GVK4" s="13"/>
      <c r="GVL4" s="14"/>
      <c r="GVM4" s="4"/>
      <c r="GVN4" s="4"/>
      <c r="GVP4" s="13"/>
      <c r="GVQ4" s="13"/>
      <c r="GVR4" s="14"/>
      <c r="GVS4" s="4"/>
      <c r="GVT4" s="4"/>
      <c r="GVV4" s="13"/>
      <c r="GVW4" s="13"/>
      <c r="GVX4" s="14"/>
      <c r="GVY4" s="4"/>
      <c r="GVZ4" s="4"/>
      <c r="GWB4" s="13"/>
      <c r="GWC4" s="13"/>
      <c r="GWD4" s="14"/>
      <c r="GWE4" s="4"/>
      <c r="GWF4" s="4"/>
      <c r="GWH4" s="13"/>
      <c r="GWI4" s="13"/>
      <c r="GWJ4" s="14"/>
      <c r="GWK4" s="4"/>
      <c r="GWL4" s="4"/>
      <c r="GWN4" s="13"/>
      <c r="GWO4" s="13"/>
      <c r="GWP4" s="14"/>
      <c r="GWQ4" s="4"/>
      <c r="GWR4" s="4"/>
      <c r="GWT4" s="13"/>
      <c r="GWU4" s="13"/>
      <c r="GWV4" s="14"/>
      <c r="GWW4" s="4"/>
      <c r="GWX4" s="4"/>
      <c r="GWZ4" s="13"/>
      <c r="GXA4" s="13"/>
      <c r="GXB4" s="14"/>
      <c r="GXC4" s="4"/>
      <c r="GXD4" s="4"/>
      <c r="GXF4" s="13"/>
      <c r="GXG4" s="13"/>
      <c r="GXH4" s="14"/>
      <c r="GXI4" s="4"/>
      <c r="GXJ4" s="4"/>
      <c r="GXL4" s="13"/>
      <c r="GXM4" s="13"/>
      <c r="GXN4" s="14"/>
      <c r="GXO4" s="4"/>
      <c r="GXP4" s="4"/>
      <c r="GXR4" s="13"/>
      <c r="GXS4" s="13"/>
      <c r="GXT4" s="14"/>
      <c r="GXU4" s="4"/>
      <c r="GXV4" s="4"/>
      <c r="GXX4" s="13"/>
      <c r="GXY4" s="13"/>
      <c r="GXZ4" s="14"/>
      <c r="GYA4" s="4"/>
      <c r="GYB4" s="4"/>
      <c r="GYD4" s="13"/>
      <c r="GYE4" s="13"/>
      <c r="GYF4" s="14"/>
      <c r="GYG4" s="4"/>
      <c r="GYH4" s="4"/>
      <c r="GYJ4" s="13"/>
      <c r="GYK4" s="13"/>
      <c r="GYL4" s="14"/>
      <c r="GYM4" s="4"/>
      <c r="GYN4" s="4"/>
      <c r="GYP4" s="13"/>
      <c r="GYQ4" s="13"/>
      <c r="GYR4" s="14"/>
      <c r="GYS4" s="4"/>
      <c r="GYT4" s="4"/>
      <c r="GYV4" s="13"/>
      <c r="GYW4" s="13"/>
      <c r="GYX4" s="14"/>
      <c r="GYY4" s="4"/>
      <c r="GYZ4" s="4"/>
      <c r="GZB4" s="13"/>
      <c r="GZC4" s="13"/>
      <c r="GZD4" s="14"/>
      <c r="GZE4" s="4"/>
      <c r="GZF4" s="4"/>
      <c r="GZH4" s="13"/>
      <c r="GZI4" s="13"/>
      <c r="GZJ4" s="14"/>
      <c r="GZK4" s="4"/>
      <c r="GZL4" s="4"/>
      <c r="GZN4" s="13"/>
      <c r="GZO4" s="13"/>
      <c r="GZP4" s="14"/>
      <c r="GZQ4" s="4"/>
      <c r="GZR4" s="4"/>
      <c r="GZT4" s="13"/>
      <c r="GZU4" s="13"/>
      <c r="GZV4" s="14"/>
      <c r="GZW4" s="4"/>
      <c r="GZX4" s="4"/>
      <c r="GZZ4" s="13"/>
      <c r="HAA4" s="13"/>
      <c r="HAB4" s="14"/>
      <c r="HAC4" s="4"/>
      <c r="HAD4" s="4"/>
      <c r="HAF4" s="13"/>
      <c r="HAG4" s="13"/>
      <c r="HAH4" s="14"/>
      <c r="HAI4" s="4"/>
      <c r="HAJ4" s="4"/>
      <c r="HAL4" s="13"/>
      <c r="HAM4" s="13"/>
      <c r="HAN4" s="14"/>
      <c r="HAO4" s="4"/>
      <c r="HAP4" s="4"/>
      <c r="HAR4" s="13"/>
      <c r="HAS4" s="13"/>
      <c r="HAT4" s="14"/>
      <c r="HAU4" s="4"/>
      <c r="HAV4" s="4"/>
      <c r="HAX4" s="13"/>
      <c r="HAY4" s="13"/>
      <c r="HAZ4" s="14"/>
      <c r="HBA4" s="4"/>
      <c r="HBB4" s="4"/>
      <c r="HBD4" s="13"/>
      <c r="HBE4" s="13"/>
      <c r="HBF4" s="14"/>
      <c r="HBG4" s="4"/>
      <c r="HBH4" s="4"/>
      <c r="HBJ4" s="13"/>
      <c r="HBK4" s="13"/>
      <c r="HBL4" s="14"/>
      <c r="HBM4" s="4"/>
      <c r="HBN4" s="4"/>
      <c r="HBP4" s="13"/>
      <c r="HBQ4" s="13"/>
      <c r="HBR4" s="14"/>
      <c r="HBS4" s="4"/>
      <c r="HBT4" s="4"/>
      <c r="HBV4" s="13"/>
      <c r="HBW4" s="13"/>
      <c r="HBX4" s="14"/>
      <c r="HBY4" s="4"/>
      <c r="HBZ4" s="4"/>
      <c r="HCB4" s="13"/>
      <c r="HCC4" s="13"/>
      <c r="HCD4" s="14"/>
      <c r="HCE4" s="4"/>
      <c r="HCF4" s="4"/>
      <c r="HCH4" s="13"/>
      <c r="HCI4" s="13"/>
      <c r="HCJ4" s="14"/>
      <c r="HCK4" s="4"/>
      <c r="HCL4" s="4"/>
      <c r="HCN4" s="13"/>
      <c r="HCO4" s="13"/>
      <c r="HCP4" s="14"/>
      <c r="HCQ4" s="4"/>
      <c r="HCR4" s="4"/>
      <c r="HCT4" s="13"/>
      <c r="HCU4" s="13"/>
      <c r="HCV4" s="14"/>
      <c r="HCW4" s="4"/>
      <c r="HCX4" s="4"/>
      <c r="HCZ4" s="13"/>
      <c r="HDA4" s="13"/>
      <c r="HDB4" s="14"/>
      <c r="HDC4" s="4"/>
      <c r="HDD4" s="4"/>
      <c r="HDF4" s="13"/>
      <c r="HDG4" s="13"/>
      <c r="HDH4" s="14"/>
      <c r="HDI4" s="4"/>
      <c r="HDJ4" s="4"/>
      <c r="HDL4" s="13"/>
      <c r="HDM4" s="13"/>
      <c r="HDN4" s="14"/>
      <c r="HDO4" s="4"/>
      <c r="HDP4" s="4"/>
      <c r="HDR4" s="13"/>
      <c r="HDS4" s="13"/>
      <c r="HDT4" s="14"/>
      <c r="HDU4" s="4"/>
      <c r="HDV4" s="4"/>
      <c r="HDX4" s="13"/>
      <c r="HDY4" s="13"/>
      <c r="HDZ4" s="14"/>
      <c r="HEA4" s="4"/>
      <c r="HEB4" s="4"/>
      <c r="HED4" s="13"/>
      <c r="HEE4" s="13"/>
      <c r="HEF4" s="14"/>
      <c r="HEG4" s="4"/>
      <c r="HEH4" s="4"/>
      <c r="HEJ4" s="13"/>
      <c r="HEK4" s="13"/>
      <c r="HEL4" s="14"/>
      <c r="HEM4" s="4"/>
      <c r="HEN4" s="4"/>
      <c r="HEP4" s="13"/>
      <c r="HEQ4" s="13"/>
      <c r="HER4" s="14"/>
      <c r="HES4" s="4"/>
      <c r="HET4" s="4"/>
      <c r="HEV4" s="13"/>
      <c r="HEW4" s="13"/>
      <c r="HEX4" s="14"/>
      <c r="HEY4" s="4"/>
      <c r="HEZ4" s="4"/>
      <c r="HFB4" s="13"/>
      <c r="HFC4" s="13"/>
      <c r="HFD4" s="14"/>
      <c r="HFE4" s="4"/>
      <c r="HFF4" s="4"/>
      <c r="HFH4" s="13"/>
      <c r="HFI4" s="13"/>
      <c r="HFJ4" s="14"/>
      <c r="HFK4" s="4"/>
      <c r="HFL4" s="4"/>
      <c r="HFN4" s="13"/>
      <c r="HFO4" s="13"/>
      <c r="HFP4" s="14"/>
      <c r="HFQ4" s="4"/>
      <c r="HFR4" s="4"/>
      <c r="HFT4" s="13"/>
      <c r="HFU4" s="13"/>
      <c r="HFV4" s="14"/>
      <c r="HFW4" s="4"/>
      <c r="HFX4" s="4"/>
      <c r="HFZ4" s="13"/>
      <c r="HGA4" s="13"/>
      <c r="HGB4" s="14"/>
      <c r="HGC4" s="4"/>
      <c r="HGD4" s="4"/>
      <c r="HGF4" s="13"/>
      <c r="HGG4" s="13"/>
      <c r="HGH4" s="14"/>
      <c r="HGI4" s="4"/>
      <c r="HGJ4" s="4"/>
      <c r="HGL4" s="13"/>
      <c r="HGM4" s="13"/>
      <c r="HGN4" s="14"/>
      <c r="HGO4" s="4"/>
      <c r="HGP4" s="4"/>
      <c r="HGR4" s="13"/>
      <c r="HGS4" s="13"/>
      <c r="HGT4" s="14"/>
      <c r="HGU4" s="4"/>
      <c r="HGV4" s="4"/>
      <c r="HGX4" s="13"/>
      <c r="HGY4" s="13"/>
      <c r="HGZ4" s="14"/>
      <c r="HHA4" s="4"/>
      <c r="HHB4" s="4"/>
      <c r="HHD4" s="13"/>
      <c r="HHE4" s="13"/>
      <c r="HHF4" s="14"/>
      <c r="HHG4" s="4"/>
      <c r="HHH4" s="4"/>
      <c r="HHJ4" s="13"/>
      <c r="HHK4" s="13"/>
      <c r="HHL4" s="14"/>
      <c r="HHM4" s="4"/>
      <c r="HHN4" s="4"/>
      <c r="HHP4" s="13"/>
      <c r="HHQ4" s="13"/>
      <c r="HHR4" s="14"/>
      <c r="HHS4" s="4"/>
      <c r="HHT4" s="4"/>
      <c r="HHV4" s="13"/>
      <c r="HHW4" s="13"/>
      <c r="HHX4" s="14"/>
      <c r="HHY4" s="4"/>
      <c r="HHZ4" s="4"/>
      <c r="HIB4" s="13"/>
      <c r="HIC4" s="13"/>
      <c r="HID4" s="14"/>
      <c r="HIE4" s="4"/>
      <c r="HIF4" s="4"/>
      <c r="HIH4" s="13"/>
      <c r="HII4" s="13"/>
      <c r="HIJ4" s="14"/>
      <c r="HIK4" s="4"/>
      <c r="HIL4" s="4"/>
      <c r="HIN4" s="13"/>
      <c r="HIO4" s="13"/>
      <c r="HIP4" s="14"/>
      <c r="HIQ4" s="4"/>
      <c r="HIR4" s="4"/>
      <c r="HIT4" s="13"/>
      <c r="HIU4" s="13"/>
      <c r="HIV4" s="14"/>
      <c r="HIW4" s="4"/>
      <c r="HIX4" s="4"/>
      <c r="HIZ4" s="13"/>
      <c r="HJA4" s="13"/>
      <c r="HJB4" s="14"/>
      <c r="HJC4" s="4"/>
      <c r="HJD4" s="4"/>
      <c r="HJF4" s="13"/>
      <c r="HJG4" s="13"/>
      <c r="HJH4" s="14"/>
      <c r="HJI4" s="4"/>
      <c r="HJJ4" s="4"/>
      <c r="HJL4" s="13"/>
      <c r="HJM4" s="13"/>
      <c r="HJN4" s="14"/>
      <c r="HJO4" s="4"/>
      <c r="HJP4" s="4"/>
      <c r="HJR4" s="13"/>
      <c r="HJS4" s="13"/>
      <c r="HJT4" s="14"/>
      <c r="HJU4" s="4"/>
      <c r="HJV4" s="4"/>
      <c r="HJX4" s="13"/>
      <c r="HJY4" s="13"/>
      <c r="HJZ4" s="14"/>
      <c r="HKA4" s="4"/>
      <c r="HKB4" s="4"/>
      <c r="HKD4" s="13"/>
      <c r="HKE4" s="13"/>
      <c r="HKF4" s="14"/>
      <c r="HKG4" s="4"/>
      <c r="HKH4" s="4"/>
      <c r="HKJ4" s="13"/>
      <c r="HKK4" s="13"/>
      <c r="HKL4" s="14"/>
      <c r="HKM4" s="4"/>
      <c r="HKN4" s="4"/>
      <c r="HKP4" s="13"/>
      <c r="HKQ4" s="13"/>
      <c r="HKR4" s="14"/>
      <c r="HKS4" s="4"/>
      <c r="HKT4" s="4"/>
      <c r="HKV4" s="13"/>
      <c r="HKW4" s="13"/>
      <c r="HKX4" s="14"/>
      <c r="HKY4" s="4"/>
      <c r="HKZ4" s="4"/>
      <c r="HLB4" s="13"/>
      <c r="HLC4" s="13"/>
      <c r="HLD4" s="14"/>
      <c r="HLE4" s="4"/>
      <c r="HLF4" s="4"/>
      <c r="HLH4" s="13"/>
      <c r="HLI4" s="13"/>
      <c r="HLJ4" s="14"/>
      <c r="HLK4" s="4"/>
      <c r="HLL4" s="4"/>
      <c r="HLN4" s="13"/>
      <c r="HLO4" s="13"/>
      <c r="HLP4" s="14"/>
      <c r="HLQ4" s="4"/>
      <c r="HLR4" s="4"/>
      <c r="HLT4" s="13"/>
      <c r="HLU4" s="13"/>
      <c r="HLV4" s="14"/>
      <c r="HLW4" s="4"/>
      <c r="HLX4" s="4"/>
      <c r="HLZ4" s="13"/>
      <c r="HMA4" s="13"/>
      <c r="HMB4" s="14"/>
      <c r="HMC4" s="4"/>
      <c r="HMD4" s="4"/>
      <c r="HMF4" s="13"/>
      <c r="HMG4" s="13"/>
      <c r="HMH4" s="14"/>
      <c r="HMI4" s="4"/>
      <c r="HMJ4" s="4"/>
      <c r="HML4" s="13"/>
      <c r="HMM4" s="13"/>
      <c r="HMN4" s="14"/>
      <c r="HMO4" s="4"/>
      <c r="HMP4" s="4"/>
      <c r="HMR4" s="13"/>
      <c r="HMS4" s="13"/>
      <c r="HMT4" s="14"/>
      <c r="HMU4" s="4"/>
      <c r="HMV4" s="4"/>
      <c r="HMX4" s="13"/>
      <c r="HMY4" s="13"/>
      <c r="HMZ4" s="14"/>
      <c r="HNA4" s="4"/>
      <c r="HNB4" s="4"/>
      <c r="HND4" s="13"/>
      <c r="HNE4" s="13"/>
      <c r="HNF4" s="14"/>
      <c r="HNG4" s="4"/>
      <c r="HNH4" s="4"/>
      <c r="HNJ4" s="13"/>
      <c r="HNK4" s="13"/>
      <c r="HNL4" s="14"/>
      <c r="HNM4" s="4"/>
      <c r="HNN4" s="4"/>
      <c r="HNP4" s="13"/>
      <c r="HNQ4" s="13"/>
      <c r="HNR4" s="14"/>
      <c r="HNS4" s="4"/>
      <c r="HNT4" s="4"/>
      <c r="HNV4" s="13"/>
      <c r="HNW4" s="13"/>
      <c r="HNX4" s="14"/>
      <c r="HNY4" s="4"/>
      <c r="HNZ4" s="4"/>
      <c r="HOB4" s="13"/>
      <c r="HOC4" s="13"/>
      <c r="HOD4" s="14"/>
      <c r="HOE4" s="4"/>
      <c r="HOF4" s="4"/>
      <c r="HOH4" s="13"/>
      <c r="HOI4" s="13"/>
      <c r="HOJ4" s="14"/>
      <c r="HOK4" s="4"/>
      <c r="HOL4" s="4"/>
      <c r="HON4" s="13"/>
      <c r="HOO4" s="13"/>
      <c r="HOP4" s="14"/>
      <c r="HOQ4" s="4"/>
      <c r="HOR4" s="4"/>
      <c r="HOT4" s="13"/>
      <c r="HOU4" s="13"/>
      <c r="HOV4" s="14"/>
      <c r="HOW4" s="4"/>
      <c r="HOX4" s="4"/>
      <c r="HOZ4" s="13"/>
      <c r="HPA4" s="13"/>
      <c r="HPB4" s="14"/>
      <c r="HPC4" s="4"/>
      <c r="HPD4" s="4"/>
      <c r="HPF4" s="13"/>
      <c r="HPG4" s="13"/>
      <c r="HPH4" s="14"/>
      <c r="HPI4" s="4"/>
      <c r="HPJ4" s="4"/>
      <c r="HPL4" s="13"/>
      <c r="HPM4" s="13"/>
      <c r="HPN4" s="14"/>
      <c r="HPO4" s="4"/>
      <c r="HPP4" s="4"/>
      <c r="HPR4" s="13"/>
      <c r="HPS4" s="13"/>
      <c r="HPT4" s="14"/>
      <c r="HPU4" s="4"/>
      <c r="HPV4" s="4"/>
      <c r="HPX4" s="13"/>
      <c r="HPY4" s="13"/>
      <c r="HPZ4" s="14"/>
      <c r="HQA4" s="4"/>
      <c r="HQB4" s="4"/>
      <c r="HQD4" s="13"/>
      <c r="HQE4" s="13"/>
      <c r="HQF4" s="14"/>
      <c r="HQG4" s="4"/>
      <c r="HQH4" s="4"/>
      <c r="HQJ4" s="13"/>
      <c r="HQK4" s="13"/>
      <c r="HQL4" s="14"/>
      <c r="HQM4" s="4"/>
      <c r="HQN4" s="4"/>
      <c r="HQP4" s="13"/>
      <c r="HQQ4" s="13"/>
      <c r="HQR4" s="14"/>
      <c r="HQS4" s="4"/>
      <c r="HQT4" s="4"/>
      <c r="HQV4" s="13"/>
      <c r="HQW4" s="13"/>
      <c r="HQX4" s="14"/>
      <c r="HQY4" s="4"/>
      <c r="HQZ4" s="4"/>
      <c r="HRB4" s="13"/>
      <c r="HRC4" s="13"/>
      <c r="HRD4" s="14"/>
      <c r="HRE4" s="4"/>
      <c r="HRF4" s="4"/>
      <c r="HRH4" s="13"/>
      <c r="HRI4" s="13"/>
      <c r="HRJ4" s="14"/>
      <c r="HRK4" s="4"/>
      <c r="HRL4" s="4"/>
      <c r="HRN4" s="13"/>
      <c r="HRO4" s="13"/>
      <c r="HRP4" s="14"/>
      <c r="HRQ4" s="4"/>
      <c r="HRR4" s="4"/>
      <c r="HRT4" s="13"/>
      <c r="HRU4" s="13"/>
      <c r="HRV4" s="14"/>
      <c r="HRW4" s="4"/>
      <c r="HRX4" s="4"/>
      <c r="HRZ4" s="13"/>
      <c r="HSA4" s="13"/>
      <c r="HSB4" s="14"/>
      <c r="HSC4" s="4"/>
      <c r="HSD4" s="4"/>
      <c r="HSF4" s="13"/>
      <c r="HSG4" s="13"/>
      <c r="HSH4" s="14"/>
      <c r="HSI4" s="4"/>
      <c r="HSJ4" s="4"/>
      <c r="HSL4" s="13"/>
      <c r="HSM4" s="13"/>
      <c r="HSN4" s="14"/>
      <c r="HSO4" s="4"/>
      <c r="HSP4" s="4"/>
      <c r="HSR4" s="13"/>
      <c r="HSS4" s="13"/>
      <c r="HST4" s="14"/>
      <c r="HSU4" s="4"/>
      <c r="HSV4" s="4"/>
      <c r="HSX4" s="13"/>
      <c r="HSY4" s="13"/>
      <c r="HSZ4" s="14"/>
      <c r="HTA4" s="4"/>
      <c r="HTB4" s="4"/>
      <c r="HTD4" s="13"/>
      <c r="HTE4" s="13"/>
      <c r="HTF4" s="14"/>
      <c r="HTG4" s="4"/>
      <c r="HTH4" s="4"/>
      <c r="HTJ4" s="13"/>
      <c r="HTK4" s="13"/>
      <c r="HTL4" s="14"/>
      <c r="HTM4" s="4"/>
      <c r="HTN4" s="4"/>
      <c r="HTP4" s="13"/>
      <c r="HTQ4" s="13"/>
      <c r="HTR4" s="14"/>
      <c r="HTS4" s="4"/>
      <c r="HTT4" s="4"/>
      <c r="HTV4" s="13"/>
      <c r="HTW4" s="13"/>
      <c r="HTX4" s="14"/>
      <c r="HTY4" s="4"/>
      <c r="HTZ4" s="4"/>
      <c r="HUB4" s="13"/>
      <c r="HUC4" s="13"/>
      <c r="HUD4" s="14"/>
      <c r="HUE4" s="4"/>
      <c r="HUF4" s="4"/>
      <c r="HUH4" s="13"/>
      <c r="HUI4" s="13"/>
      <c r="HUJ4" s="14"/>
      <c r="HUK4" s="4"/>
      <c r="HUL4" s="4"/>
      <c r="HUN4" s="13"/>
      <c r="HUO4" s="13"/>
      <c r="HUP4" s="14"/>
      <c r="HUQ4" s="4"/>
      <c r="HUR4" s="4"/>
      <c r="HUT4" s="13"/>
      <c r="HUU4" s="13"/>
      <c r="HUV4" s="14"/>
      <c r="HUW4" s="4"/>
      <c r="HUX4" s="4"/>
      <c r="HUZ4" s="13"/>
      <c r="HVA4" s="13"/>
      <c r="HVB4" s="14"/>
      <c r="HVC4" s="4"/>
      <c r="HVD4" s="4"/>
      <c r="HVF4" s="13"/>
      <c r="HVG4" s="13"/>
      <c r="HVH4" s="14"/>
      <c r="HVI4" s="4"/>
      <c r="HVJ4" s="4"/>
      <c r="HVL4" s="13"/>
      <c r="HVM4" s="13"/>
      <c r="HVN4" s="14"/>
      <c r="HVO4" s="4"/>
      <c r="HVP4" s="4"/>
      <c r="HVR4" s="13"/>
      <c r="HVS4" s="13"/>
      <c r="HVT4" s="14"/>
      <c r="HVU4" s="4"/>
      <c r="HVV4" s="4"/>
      <c r="HVX4" s="13"/>
      <c r="HVY4" s="13"/>
      <c r="HVZ4" s="14"/>
      <c r="HWA4" s="4"/>
      <c r="HWB4" s="4"/>
      <c r="HWD4" s="13"/>
      <c r="HWE4" s="13"/>
      <c r="HWF4" s="14"/>
      <c r="HWG4" s="4"/>
      <c r="HWH4" s="4"/>
      <c r="HWJ4" s="13"/>
      <c r="HWK4" s="13"/>
      <c r="HWL4" s="14"/>
      <c r="HWM4" s="4"/>
      <c r="HWN4" s="4"/>
      <c r="HWP4" s="13"/>
      <c r="HWQ4" s="13"/>
      <c r="HWR4" s="14"/>
      <c r="HWS4" s="4"/>
      <c r="HWT4" s="4"/>
      <c r="HWV4" s="13"/>
      <c r="HWW4" s="13"/>
      <c r="HWX4" s="14"/>
      <c r="HWY4" s="4"/>
      <c r="HWZ4" s="4"/>
      <c r="HXB4" s="13"/>
      <c r="HXC4" s="13"/>
      <c r="HXD4" s="14"/>
      <c r="HXE4" s="4"/>
      <c r="HXF4" s="4"/>
      <c r="HXH4" s="13"/>
      <c r="HXI4" s="13"/>
      <c r="HXJ4" s="14"/>
      <c r="HXK4" s="4"/>
      <c r="HXL4" s="4"/>
      <c r="HXN4" s="13"/>
      <c r="HXO4" s="13"/>
      <c r="HXP4" s="14"/>
      <c r="HXQ4" s="4"/>
      <c r="HXR4" s="4"/>
      <c r="HXT4" s="13"/>
      <c r="HXU4" s="13"/>
      <c r="HXV4" s="14"/>
      <c r="HXW4" s="4"/>
      <c r="HXX4" s="4"/>
      <c r="HXZ4" s="13"/>
      <c r="HYA4" s="13"/>
      <c r="HYB4" s="14"/>
      <c r="HYC4" s="4"/>
      <c r="HYD4" s="4"/>
      <c r="HYF4" s="13"/>
      <c r="HYG4" s="13"/>
      <c r="HYH4" s="14"/>
      <c r="HYI4" s="4"/>
      <c r="HYJ4" s="4"/>
      <c r="HYL4" s="13"/>
      <c r="HYM4" s="13"/>
      <c r="HYN4" s="14"/>
      <c r="HYO4" s="4"/>
      <c r="HYP4" s="4"/>
      <c r="HYR4" s="13"/>
      <c r="HYS4" s="13"/>
      <c r="HYT4" s="14"/>
      <c r="HYU4" s="4"/>
      <c r="HYV4" s="4"/>
      <c r="HYX4" s="13"/>
      <c r="HYY4" s="13"/>
      <c r="HYZ4" s="14"/>
      <c r="HZA4" s="4"/>
      <c r="HZB4" s="4"/>
      <c r="HZD4" s="13"/>
      <c r="HZE4" s="13"/>
      <c r="HZF4" s="14"/>
      <c r="HZG4" s="4"/>
      <c r="HZH4" s="4"/>
      <c r="HZJ4" s="13"/>
      <c r="HZK4" s="13"/>
      <c r="HZL4" s="14"/>
      <c r="HZM4" s="4"/>
      <c r="HZN4" s="4"/>
      <c r="HZP4" s="13"/>
      <c r="HZQ4" s="13"/>
      <c r="HZR4" s="14"/>
      <c r="HZS4" s="4"/>
      <c r="HZT4" s="4"/>
      <c r="HZV4" s="13"/>
      <c r="HZW4" s="13"/>
      <c r="HZX4" s="14"/>
      <c r="HZY4" s="4"/>
      <c r="HZZ4" s="4"/>
      <c r="IAB4" s="13"/>
      <c r="IAC4" s="13"/>
      <c r="IAD4" s="14"/>
      <c r="IAE4" s="4"/>
      <c r="IAF4" s="4"/>
      <c r="IAH4" s="13"/>
      <c r="IAI4" s="13"/>
      <c r="IAJ4" s="14"/>
      <c r="IAK4" s="4"/>
      <c r="IAL4" s="4"/>
      <c r="IAN4" s="13"/>
      <c r="IAO4" s="13"/>
      <c r="IAP4" s="14"/>
      <c r="IAQ4" s="4"/>
      <c r="IAR4" s="4"/>
      <c r="IAT4" s="13"/>
      <c r="IAU4" s="13"/>
      <c r="IAV4" s="14"/>
      <c r="IAW4" s="4"/>
      <c r="IAX4" s="4"/>
      <c r="IAZ4" s="13"/>
      <c r="IBA4" s="13"/>
      <c r="IBB4" s="14"/>
      <c r="IBC4" s="4"/>
      <c r="IBD4" s="4"/>
      <c r="IBF4" s="13"/>
      <c r="IBG4" s="13"/>
      <c r="IBH4" s="14"/>
      <c r="IBI4" s="4"/>
      <c r="IBJ4" s="4"/>
      <c r="IBL4" s="13"/>
      <c r="IBM4" s="13"/>
      <c r="IBN4" s="14"/>
      <c r="IBO4" s="4"/>
      <c r="IBP4" s="4"/>
      <c r="IBR4" s="13"/>
      <c r="IBS4" s="13"/>
      <c r="IBT4" s="14"/>
      <c r="IBU4" s="4"/>
      <c r="IBV4" s="4"/>
      <c r="IBX4" s="13"/>
      <c r="IBY4" s="13"/>
      <c r="IBZ4" s="14"/>
      <c r="ICA4" s="4"/>
      <c r="ICB4" s="4"/>
      <c r="ICD4" s="13"/>
      <c r="ICE4" s="13"/>
      <c r="ICF4" s="14"/>
      <c r="ICG4" s="4"/>
      <c r="ICH4" s="4"/>
      <c r="ICJ4" s="13"/>
      <c r="ICK4" s="13"/>
      <c r="ICL4" s="14"/>
      <c r="ICM4" s="4"/>
      <c r="ICN4" s="4"/>
      <c r="ICP4" s="13"/>
      <c r="ICQ4" s="13"/>
      <c r="ICR4" s="14"/>
      <c r="ICS4" s="4"/>
      <c r="ICT4" s="4"/>
      <c r="ICV4" s="13"/>
      <c r="ICW4" s="13"/>
      <c r="ICX4" s="14"/>
      <c r="ICY4" s="4"/>
      <c r="ICZ4" s="4"/>
      <c r="IDB4" s="13"/>
      <c r="IDC4" s="13"/>
      <c r="IDD4" s="14"/>
      <c r="IDE4" s="4"/>
      <c r="IDF4" s="4"/>
      <c r="IDH4" s="13"/>
      <c r="IDI4" s="13"/>
      <c r="IDJ4" s="14"/>
      <c r="IDK4" s="4"/>
      <c r="IDL4" s="4"/>
      <c r="IDN4" s="13"/>
      <c r="IDO4" s="13"/>
      <c r="IDP4" s="14"/>
      <c r="IDQ4" s="4"/>
      <c r="IDR4" s="4"/>
      <c r="IDT4" s="13"/>
      <c r="IDU4" s="13"/>
      <c r="IDV4" s="14"/>
      <c r="IDW4" s="4"/>
      <c r="IDX4" s="4"/>
      <c r="IDZ4" s="13"/>
      <c r="IEA4" s="13"/>
      <c r="IEB4" s="14"/>
      <c r="IEC4" s="4"/>
      <c r="IED4" s="4"/>
      <c r="IEF4" s="13"/>
      <c r="IEG4" s="13"/>
      <c r="IEH4" s="14"/>
      <c r="IEI4" s="4"/>
      <c r="IEJ4" s="4"/>
      <c r="IEL4" s="13"/>
      <c r="IEM4" s="13"/>
      <c r="IEN4" s="14"/>
      <c r="IEO4" s="4"/>
      <c r="IEP4" s="4"/>
      <c r="IER4" s="13"/>
      <c r="IES4" s="13"/>
      <c r="IET4" s="14"/>
      <c r="IEU4" s="4"/>
      <c r="IEV4" s="4"/>
      <c r="IEX4" s="13"/>
      <c r="IEY4" s="13"/>
      <c r="IEZ4" s="14"/>
      <c r="IFA4" s="4"/>
      <c r="IFB4" s="4"/>
      <c r="IFD4" s="13"/>
      <c r="IFE4" s="13"/>
      <c r="IFF4" s="14"/>
      <c r="IFG4" s="4"/>
      <c r="IFH4" s="4"/>
      <c r="IFJ4" s="13"/>
      <c r="IFK4" s="13"/>
      <c r="IFL4" s="14"/>
      <c r="IFM4" s="4"/>
      <c r="IFN4" s="4"/>
      <c r="IFP4" s="13"/>
      <c r="IFQ4" s="13"/>
      <c r="IFR4" s="14"/>
      <c r="IFS4" s="4"/>
      <c r="IFT4" s="4"/>
      <c r="IFV4" s="13"/>
      <c r="IFW4" s="13"/>
      <c r="IFX4" s="14"/>
      <c r="IFY4" s="4"/>
      <c r="IFZ4" s="4"/>
      <c r="IGB4" s="13"/>
      <c r="IGC4" s="13"/>
      <c r="IGD4" s="14"/>
      <c r="IGE4" s="4"/>
      <c r="IGF4" s="4"/>
      <c r="IGH4" s="13"/>
      <c r="IGI4" s="13"/>
      <c r="IGJ4" s="14"/>
      <c r="IGK4" s="4"/>
      <c r="IGL4" s="4"/>
      <c r="IGN4" s="13"/>
      <c r="IGO4" s="13"/>
      <c r="IGP4" s="14"/>
      <c r="IGQ4" s="4"/>
      <c r="IGR4" s="4"/>
      <c r="IGT4" s="13"/>
      <c r="IGU4" s="13"/>
      <c r="IGV4" s="14"/>
      <c r="IGW4" s="4"/>
      <c r="IGX4" s="4"/>
      <c r="IGZ4" s="13"/>
      <c r="IHA4" s="13"/>
      <c r="IHB4" s="14"/>
      <c r="IHC4" s="4"/>
      <c r="IHD4" s="4"/>
      <c r="IHF4" s="13"/>
      <c r="IHG4" s="13"/>
      <c r="IHH4" s="14"/>
      <c r="IHI4" s="4"/>
      <c r="IHJ4" s="4"/>
      <c r="IHL4" s="13"/>
      <c r="IHM4" s="13"/>
      <c r="IHN4" s="14"/>
      <c r="IHO4" s="4"/>
      <c r="IHP4" s="4"/>
      <c r="IHR4" s="13"/>
      <c r="IHS4" s="13"/>
      <c r="IHT4" s="14"/>
      <c r="IHU4" s="4"/>
      <c r="IHV4" s="4"/>
      <c r="IHX4" s="13"/>
      <c r="IHY4" s="13"/>
      <c r="IHZ4" s="14"/>
      <c r="IIA4" s="4"/>
      <c r="IIB4" s="4"/>
      <c r="IID4" s="13"/>
      <c r="IIE4" s="13"/>
      <c r="IIF4" s="14"/>
      <c r="IIG4" s="4"/>
      <c r="IIH4" s="4"/>
      <c r="IIJ4" s="13"/>
      <c r="IIK4" s="13"/>
      <c r="IIL4" s="14"/>
      <c r="IIM4" s="4"/>
      <c r="IIN4" s="4"/>
      <c r="IIP4" s="13"/>
      <c r="IIQ4" s="13"/>
      <c r="IIR4" s="14"/>
      <c r="IIS4" s="4"/>
      <c r="IIT4" s="4"/>
      <c r="IIV4" s="13"/>
      <c r="IIW4" s="13"/>
      <c r="IIX4" s="14"/>
      <c r="IIY4" s="4"/>
      <c r="IIZ4" s="4"/>
      <c r="IJB4" s="13"/>
      <c r="IJC4" s="13"/>
      <c r="IJD4" s="14"/>
      <c r="IJE4" s="4"/>
      <c r="IJF4" s="4"/>
      <c r="IJH4" s="13"/>
      <c r="IJI4" s="13"/>
      <c r="IJJ4" s="14"/>
      <c r="IJK4" s="4"/>
      <c r="IJL4" s="4"/>
      <c r="IJN4" s="13"/>
      <c r="IJO4" s="13"/>
      <c r="IJP4" s="14"/>
      <c r="IJQ4" s="4"/>
      <c r="IJR4" s="4"/>
      <c r="IJT4" s="13"/>
      <c r="IJU4" s="13"/>
      <c r="IJV4" s="14"/>
      <c r="IJW4" s="4"/>
      <c r="IJX4" s="4"/>
      <c r="IJZ4" s="13"/>
      <c r="IKA4" s="13"/>
      <c r="IKB4" s="14"/>
      <c r="IKC4" s="4"/>
      <c r="IKD4" s="4"/>
      <c r="IKF4" s="13"/>
      <c r="IKG4" s="13"/>
      <c r="IKH4" s="14"/>
      <c r="IKI4" s="4"/>
      <c r="IKJ4" s="4"/>
      <c r="IKL4" s="13"/>
      <c r="IKM4" s="13"/>
      <c r="IKN4" s="14"/>
      <c r="IKO4" s="4"/>
      <c r="IKP4" s="4"/>
      <c r="IKR4" s="13"/>
      <c r="IKS4" s="13"/>
      <c r="IKT4" s="14"/>
      <c r="IKU4" s="4"/>
      <c r="IKV4" s="4"/>
      <c r="IKX4" s="13"/>
      <c r="IKY4" s="13"/>
      <c r="IKZ4" s="14"/>
      <c r="ILA4" s="4"/>
      <c r="ILB4" s="4"/>
      <c r="ILD4" s="13"/>
      <c r="ILE4" s="13"/>
      <c r="ILF4" s="14"/>
      <c r="ILG4" s="4"/>
      <c r="ILH4" s="4"/>
      <c r="ILJ4" s="13"/>
      <c r="ILK4" s="13"/>
      <c r="ILL4" s="14"/>
      <c r="ILM4" s="4"/>
      <c r="ILN4" s="4"/>
      <c r="ILP4" s="13"/>
      <c r="ILQ4" s="13"/>
      <c r="ILR4" s="14"/>
      <c r="ILS4" s="4"/>
      <c r="ILT4" s="4"/>
      <c r="ILV4" s="13"/>
      <c r="ILW4" s="13"/>
      <c r="ILX4" s="14"/>
      <c r="ILY4" s="4"/>
      <c r="ILZ4" s="4"/>
      <c r="IMB4" s="13"/>
      <c r="IMC4" s="13"/>
      <c r="IMD4" s="14"/>
      <c r="IME4" s="4"/>
      <c r="IMF4" s="4"/>
      <c r="IMH4" s="13"/>
      <c r="IMI4" s="13"/>
      <c r="IMJ4" s="14"/>
      <c r="IMK4" s="4"/>
      <c r="IML4" s="4"/>
      <c r="IMN4" s="13"/>
      <c r="IMO4" s="13"/>
      <c r="IMP4" s="14"/>
      <c r="IMQ4" s="4"/>
      <c r="IMR4" s="4"/>
      <c r="IMT4" s="13"/>
      <c r="IMU4" s="13"/>
      <c r="IMV4" s="14"/>
      <c r="IMW4" s="4"/>
      <c r="IMX4" s="4"/>
      <c r="IMZ4" s="13"/>
      <c r="INA4" s="13"/>
      <c r="INB4" s="14"/>
      <c r="INC4" s="4"/>
      <c r="IND4" s="4"/>
      <c r="INF4" s="13"/>
      <c r="ING4" s="13"/>
      <c r="INH4" s="14"/>
      <c r="INI4" s="4"/>
      <c r="INJ4" s="4"/>
      <c r="INL4" s="13"/>
      <c r="INM4" s="13"/>
      <c r="INN4" s="14"/>
      <c r="INO4" s="4"/>
      <c r="INP4" s="4"/>
      <c r="INR4" s="13"/>
      <c r="INS4" s="13"/>
      <c r="INT4" s="14"/>
      <c r="INU4" s="4"/>
      <c r="INV4" s="4"/>
      <c r="INX4" s="13"/>
      <c r="INY4" s="13"/>
      <c r="INZ4" s="14"/>
      <c r="IOA4" s="4"/>
      <c r="IOB4" s="4"/>
      <c r="IOD4" s="13"/>
      <c r="IOE4" s="13"/>
      <c r="IOF4" s="14"/>
      <c r="IOG4" s="4"/>
      <c r="IOH4" s="4"/>
      <c r="IOJ4" s="13"/>
      <c r="IOK4" s="13"/>
      <c r="IOL4" s="14"/>
      <c r="IOM4" s="4"/>
      <c r="ION4" s="4"/>
      <c r="IOP4" s="13"/>
      <c r="IOQ4" s="13"/>
      <c r="IOR4" s="14"/>
      <c r="IOS4" s="4"/>
      <c r="IOT4" s="4"/>
      <c r="IOV4" s="13"/>
      <c r="IOW4" s="13"/>
      <c r="IOX4" s="14"/>
      <c r="IOY4" s="4"/>
      <c r="IOZ4" s="4"/>
      <c r="IPB4" s="13"/>
      <c r="IPC4" s="13"/>
      <c r="IPD4" s="14"/>
      <c r="IPE4" s="4"/>
      <c r="IPF4" s="4"/>
      <c r="IPH4" s="13"/>
      <c r="IPI4" s="13"/>
      <c r="IPJ4" s="14"/>
      <c r="IPK4" s="4"/>
      <c r="IPL4" s="4"/>
      <c r="IPN4" s="13"/>
      <c r="IPO4" s="13"/>
      <c r="IPP4" s="14"/>
      <c r="IPQ4" s="4"/>
      <c r="IPR4" s="4"/>
      <c r="IPT4" s="13"/>
      <c r="IPU4" s="13"/>
      <c r="IPV4" s="14"/>
      <c r="IPW4" s="4"/>
      <c r="IPX4" s="4"/>
      <c r="IPZ4" s="13"/>
      <c r="IQA4" s="13"/>
      <c r="IQB4" s="14"/>
      <c r="IQC4" s="4"/>
      <c r="IQD4" s="4"/>
      <c r="IQF4" s="13"/>
      <c r="IQG4" s="13"/>
      <c r="IQH4" s="14"/>
      <c r="IQI4" s="4"/>
      <c r="IQJ4" s="4"/>
      <c r="IQL4" s="13"/>
      <c r="IQM4" s="13"/>
      <c r="IQN4" s="14"/>
      <c r="IQO4" s="4"/>
      <c r="IQP4" s="4"/>
      <c r="IQR4" s="13"/>
      <c r="IQS4" s="13"/>
      <c r="IQT4" s="14"/>
      <c r="IQU4" s="4"/>
      <c r="IQV4" s="4"/>
      <c r="IQX4" s="13"/>
      <c r="IQY4" s="13"/>
      <c r="IQZ4" s="14"/>
      <c r="IRA4" s="4"/>
      <c r="IRB4" s="4"/>
      <c r="IRD4" s="13"/>
      <c r="IRE4" s="13"/>
      <c r="IRF4" s="14"/>
      <c r="IRG4" s="4"/>
      <c r="IRH4" s="4"/>
      <c r="IRJ4" s="13"/>
      <c r="IRK4" s="13"/>
      <c r="IRL4" s="14"/>
      <c r="IRM4" s="4"/>
      <c r="IRN4" s="4"/>
      <c r="IRP4" s="13"/>
      <c r="IRQ4" s="13"/>
      <c r="IRR4" s="14"/>
      <c r="IRS4" s="4"/>
      <c r="IRT4" s="4"/>
      <c r="IRV4" s="13"/>
      <c r="IRW4" s="13"/>
      <c r="IRX4" s="14"/>
      <c r="IRY4" s="4"/>
      <c r="IRZ4" s="4"/>
      <c r="ISB4" s="13"/>
      <c r="ISC4" s="13"/>
      <c r="ISD4" s="14"/>
      <c r="ISE4" s="4"/>
      <c r="ISF4" s="4"/>
      <c r="ISH4" s="13"/>
      <c r="ISI4" s="13"/>
      <c r="ISJ4" s="14"/>
      <c r="ISK4" s="4"/>
      <c r="ISL4" s="4"/>
      <c r="ISN4" s="13"/>
      <c r="ISO4" s="13"/>
      <c r="ISP4" s="14"/>
      <c r="ISQ4" s="4"/>
      <c r="ISR4" s="4"/>
      <c r="IST4" s="13"/>
      <c r="ISU4" s="13"/>
      <c r="ISV4" s="14"/>
      <c r="ISW4" s="4"/>
      <c r="ISX4" s="4"/>
      <c r="ISZ4" s="13"/>
      <c r="ITA4" s="13"/>
      <c r="ITB4" s="14"/>
      <c r="ITC4" s="4"/>
      <c r="ITD4" s="4"/>
      <c r="ITF4" s="13"/>
      <c r="ITG4" s="13"/>
      <c r="ITH4" s="14"/>
      <c r="ITI4" s="4"/>
      <c r="ITJ4" s="4"/>
      <c r="ITL4" s="13"/>
      <c r="ITM4" s="13"/>
      <c r="ITN4" s="14"/>
      <c r="ITO4" s="4"/>
      <c r="ITP4" s="4"/>
      <c r="ITR4" s="13"/>
      <c r="ITS4" s="13"/>
      <c r="ITT4" s="14"/>
      <c r="ITU4" s="4"/>
      <c r="ITV4" s="4"/>
      <c r="ITX4" s="13"/>
      <c r="ITY4" s="13"/>
      <c r="ITZ4" s="14"/>
      <c r="IUA4" s="4"/>
      <c r="IUB4" s="4"/>
      <c r="IUD4" s="13"/>
      <c r="IUE4" s="13"/>
      <c r="IUF4" s="14"/>
      <c r="IUG4" s="4"/>
      <c r="IUH4" s="4"/>
      <c r="IUJ4" s="13"/>
      <c r="IUK4" s="13"/>
      <c r="IUL4" s="14"/>
      <c r="IUM4" s="4"/>
      <c r="IUN4" s="4"/>
      <c r="IUP4" s="13"/>
      <c r="IUQ4" s="13"/>
      <c r="IUR4" s="14"/>
      <c r="IUS4" s="4"/>
      <c r="IUT4" s="4"/>
      <c r="IUV4" s="13"/>
      <c r="IUW4" s="13"/>
      <c r="IUX4" s="14"/>
      <c r="IUY4" s="4"/>
      <c r="IUZ4" s="4"/>
      <c r="IVB4" s="13"/>
      <c r="IVC4" s="13"/>
      <c r="IVD4" s="14"/>
      <c r="IVE4" s="4"/>
      <c r="IVF4" s="4"/>
      <c r="IVH4" s="13"/>
      <c r="IVI4" s="13"/>
      <c r="IVJ4" s="14"/>
      <c r="IVK4" s="4"/>
      <c r="IVL4" s="4"/>
      <c r="IVN4" s="13"/>
      <c r="IVO4" s="13"/>
      <c r="IVP4" s="14"/>
      <c r="IVQ4" s="4"/>
      <c r="IVR4" s="4"/>
      <c r="IVT4" s="13"/>
      <c r="IVU4" s="13"/>
      <c r="IVV4" s="14"/>
      <c r="IVW4" s="4"/>
      <c r="IVX4" s="4"/>
      <c r="IVZ4" s="13"/>
      <c r="IWA4" s="13"/>
      <c r="IWB4" s="14"/>
      <c r="IWC4" s="4"/>
      <c r="IWD4" s="4"/>
      <c r="IWF4" s="13"/>
      <c r="IWG4" s="13"/>
      <c r="IWH4" s="14"/>
      <c r="IWI4" s="4"/>
      <c r="IWJ4" s="4"/>
      <c r="IWL4" s="13"/>
      <c r="IWM4" s="13"/>
      <c r="IWN4" s="14"/>
      <c r="IWO4" s="4"/>
      <c r="IWP4" s="4"/>
      <c r="IWR4" s="13"/>
      <c r="IWS4" s="13"/>
      <c r="IWT4" s="14"/>
      <c r="IWU4" s="4"/>
      <c r="IWV4" s="4"/>
      <c r="IWX4" s="13"/>
      <c r="IWY4" s="13"/>
      <c r="IWZ4" s="14"/>
      <c r="IXA4" s="4"/>
      <c r="IXB4" s="4"/>
      <c r="IXD4" s="13"/>
      <c r="IXE4" s="13"/>
      <c r="IXF4" s="14"/>
      <c r="IXG4" s="4"/>
      <c r="IXH4" s="4"/>
      <c r="IXJ4" s="13"/>
      <c r="IXK4" s="13"/>
      <c r="IXL4" s="14"/>
      <c r="IXM4" s="4"/>
      <c r="IXN4" s="4"/>
      <c r="IXP4" s="13"/>
      <c r="IXQ4" s="13"/>
      <c r="IXR4" s="14"/>
      <c r="IXS4" s="4"/>
      <c r="IXT4" s="4"/>
      <c r="IXV4" s="13"/>
      <c r="IXW4" s="13"/>
      <c r="IXX4" s="14"/>
      <c r="IXY4" s="4"/>
      <c r="IXZ4" s="4"/>
      <c r="IYB4" s="13"/>
      <c r="IYC4" s="13"/>
      <c r="IYD4" s="14"/>
      <c r="IYE4" s="4"/>
      <c r="IYF4" s="4"/>
      <c r="IYH4" s="13"/>
      <c r="IYI4" s="13"/>
      <c r="IYJ4" s="14"/>
      <c r="IYK4" s="4"/>
      <c r="IYL4" s="4"/>
      <c r="IYN4" s="13"/>
      <c r="IYO4" s="13"/>
      <c r="IYP4" s="14"/>
      <c r="IYQ4" s="4"/>
      <c r="IYR4" s="4"/>
      <c r="IYT4" s="13"/>
      <c r="IYU4" s="13"/>
      <c r="IYV4" s="14"/>
      <c r="IYW4" s="4"/>
      <c r="IYX4" s="4"/>
      <c r="IYZ4" s="13"/>
      <c r="IZA4" s="13"/>
      <c r="IZB4" s="14"/>
      <c r="IZC4" s="4"/>
      <c r="IZD4" s="4"/>
      <c r="IZF4" s="13"/>
      <c r="IZG4" s="13"/>
      <c r="IZH4" s="14"/>
      <c r="IZI4" s="4"/>
      <c r="IZJ4" s="4"/>
      <c r="IZL4" s="13"/>
      <c r="IZM4" s="13"/>
      <c r="IZN4" s="14"/>
      <c r="IZO4" s="4"/>
      <c r="IZP4" s="4"/>
      <c r="IZR4" s="13"/>
      <c r="IZS4" s="13"/>
      <c r="IZT4" s="14"/>
      <c r="IZU4" s="4"/>
      <c r="IZV4" s="4"/>
      <c r="IZX4" s="13"/>
      <c r="IZY4" s="13"/>
      <c r="IZZ4" s="14"/>
      <c r="JAA4" s="4"/>
      <c r="JAB4" s="4"/>
      <c r="JAD4" s="13"/>
      <c r="JAE4" s="13"/>
      <c r="JAF4" s="14"/>
      <c r="JAG4" s="4"/>
      <c r="JAH4" s="4"/>
      <c r="JAJ4" s="13"/>
      <c r="JAK4" s="13"/>
      <c r="JAL4" s="14"/>
      <c r="JAM4" s="4"/>
      <c r="JAN4" s="4"/>
      <c r="JAP4" s="13"/>
      <c r="JAQ4" s="13"/>
      <c r="JAR4" s="14"/>
      <c r="JAS4" s="4"/>
      <c r="JAT4" s="4"/>
      <c r="JAV4" s="13"/>
      <c r="JAW4" s="13"/>
      <c r="JAX4" s="14"/>
      <c r="JAY4" s="4"/>
      <c r="JAZ4" s="4"/>
      <c r="JBB4" s="13"/>
      <c r="JBC4" s="13"/>
      <c r="JBD4" s="14"/>
      <c r="JBE4" s="4"/>
      <c r="JBF4" s="4"/>
      <c r="JBH4" s="13"/>
      <c r="JBI4" s="13"/>
      <c r="JBJ4" s="14"/>
      <c r="JBK4" s="4"/>
      <c r="JBL4" s="4"/>
      <c r="JBN4" s="13"/>
      <c r="JBO4" s="13"/>
      <c r="JBP4" s="14"/>
      <c r="JBQ4" s="4"/>
      <c r="JBR4" s="4"/>
      <c r="JBT4" s="13"/>
      <c r="JBU4" s="13"/>
      <c r="JBV4" s="14"/>
      <c r="JBW4" s="4"/>
      <c r="JBX4" s="4"/>
      <c r="JBZ4" s="13"/>
      <c r="JCA4" s="13"/>
      <c r="JCB4" s="14"/>
      <c r="JCC4" s="4"/>
      <c r="JCD4" s="4"/>
      <c r="JCF4" s="13"/>
      <c r="JCG4" s="13"/>
      <c r="JCH4" s="14"/>
      <c r="JCI4" s="4"/>
      <c r="JCJ4" s="4"/>
      <c r="JCL4" s="13"/>
      <c r="JCM4" s="13"/>
      <c r="JCN4" s="14"/>
      <c r="JCO4" s="4"/>
      <c r="JCP4" s="4"/>
      <c r="JCR4" s="13"/>
      <c r="JCS4" s="13"/>
      <c r="JCT4" s="14"/>
      <c r="JCU4" s="4"/>
      <c r="JCV4" s="4"/>
      <c r="JCX4" s="13"/>
      <c r="JCY4" s="13"/>
      <c r="JCZ4" s="14"/>
      <c r="JDA4" s="4"/>
      <c r="JDB4" s="4"/>
      <c r="JDD4" s="13"/>
      <c r="JDE4" s="13"/>
      <c r="JDF4" s="14"/>
      <c r="JDG4" s="4"/>
      <c r="JDH4" s="4"/>
      <c r="JDJ4" s="13"/>
      <c r="JDK4" s="13"/>
      <c r="JDL4" s="14"/>
      <c r="JDM4" s="4"/>
      <c r="JDN4" s="4"/>
      <c r="JDP4" s="13"/>
      <c r="JDQ4" s="13"/>
      <c r="JDR4" s="14"/>
      <c r="JDS4" s="4"/>
      <c r="JDT4" s="4"/>
      <c r="JDV4" s="13"/>
      <c r="JDW4" s="13"/>
      <c r="JDX4" s="14"/>
      <c r="JDY4" s="4"/>
      <c r="JDZ4" s="4"/>
      <c r="JEB4" s="13"/>
      <c r="JEC4" s="13"/>
      <c r="JED4" s="14"/>
      <c r="JEE4" s="4"/>
      <c r="JEF4" s="4"/>
      <c r="JEH4" s="13"/>
      <c r="JEI4" s="13"/>
      <c r="JEJ4" s="14"/>
      <c r="JEK4" s="4"/>
      <c r="JEL4" s="4"/>
      <c r="JEN4" s="13"/>
      <c r="JEO4" s="13"/>
      <c r="JEP4" s="14"/>
      <c r="JEQ4" s="4"/>
      <c r="JER4" s="4"/>
      <c r="JET4" s="13"/>
      <c r="JEU4" s="13"/>
      <c r="JEV4" s="14"/>
      <c r="JEW4" s="4"/>
      <c r="JEX4" s="4"/>
      <c r="JEZ4" s="13"/>
      <c r="JFA4" s="13"/>
      <c r="JFB4" s="14"/>
      <c r="JFC4" s="4"/>
      <c r="JFD4" s="4"/>
      <c r="JFF4" s="13"/>
      <c r="JFG4" s="13"/>
      <c r="JFH4" s="14"/>
      <c r="JFI4" s="4"/>
      <c r="JFJ4" s="4"/>
      <c r="JFL4" s="13"/>
      <c r="JFM4" s="13"/>
      <c r="JFN4" s="14"/>
      <c r="JFO4" s="4"/>
      <c r="JFP4" s="4"/>
      <c r="JFR4" s="13"/>
      <c r="JFS4" s="13"/>
      <c r="JFT4" s="14"/>
      <c r="JFU4" s="4"/>
      <c r="JFV4" s="4"/>
      <c r="JFX4" s="13"/>
      <c r="JFY4" s="13"/>
      <c r="JFZ4" s="14"/>
      <c r="JGA4" s="4"/>
      <c r="JGB4" s="4"/>
      <c r="JGD4" s="13"/>
      <c r="JGE4" s="13"/>
      <c r="JGF4" s="14"/>
      <c r="JGG4" s="4"/>
      <c r="JGH4" s="4"/>
      <c r="JGJ4" s="13"/>
      <c r="JGK4" s="13"/>
      <c r="JGL4" s="14"/>
      <c r="JGM4" s="4"/>
      <c r="JGN4" s="4"/>
      <c r="JGP4" s="13"/>
      <c r="JGQ4" s="13"/>
      <c r="JGR4" s="14"/>
      <c r="JGS4" s="4"/>
      <c r="JGT4" s="4"/>
      <c r="JGV4" s="13"/>
      <c r="JGW4" s="13"/>
      <c r="JGX4" s="14"/>
      <c r="JGY4" s="4"/>
      <c r="JGZ4" s="4"/>
      <c r="JHB4" s="13"/>
      <c r="JHC4" s="13"/>
      <c r="JHD4" s="14"/>
      <c r="JHE4" s="4"/>
      <c r="JHF4" s="4"/>
      <c r="JHH4" s="13"/>
      <c r="JHI4" s="13"/>
      <c r="JHJ4" s="14"/>
      <c r="JHK4" s="4"/>
      <c r="JHL4" s="4"/>
      <c r="JHN4" s="13"/>
      <c r="JHO4" s="13"/>
      <c r="JHP4" s="14"/>
      <c r="JHQ4" s="4"/>
      <c r="JHR4" s="4"/>
      <c r="JHT4" s="13"/>
      <c r="JHU4" s="13"/>
      <c r="JHV4" s="14"/>
      <c r="JHW4" s="4"/>
      <c r="JHX4" s="4"/>
      <c r="JHZ4" s="13"/>
      <c r="JIA4" s="13"/>
      <c r="JIB4" s="14"/>
      <c r="JIC4" s="4"/>
      <c r="JID4" s="4"/>
      <c r="JIF4" s="13"/>
      <c r="JIG4" s="13"/>
      <c r="JIH4" s="14"/>
      <c r="JII4" s="4"/>
      <c r="JIJ4" s="4"/>
      <c r="JIL4" s="13"/>
      <c r="JIM4" s="13"/>
      <c r="JIN4" s="14"/>
      <c r="JIO4" s="4"/>
      <c r="JIP4" s="4"/>
      <c r="JIR4" s="13"/>
      <c r="JIS4" s="13"/>
      <c r="JIT4" s="14"/>
      <c r="JIU4" s="4"/>
      <c r="JIV4" s="4"/>
      <c r="JIX4" s="13"/>
      <c r="JIY4" s="13"/>
      <c r="JIZ4" s="14"/>
      <c r="JJA4" s="4"/>
      <c r="JJB4" s="4"/>
      <c r="JJD4" s="13"/>
      <c r="JJE4" s="13"/>
      <c r="JJF4" s="14"/>
      <c r="JJG4" s="4"/>
      <c r="JJH4" s="4"/>
      <c r="JJJ4" s="13"/>
      <c r="JJK4" s="13"/>
      <c r="JJL4" s="14"/>
      <c r="JJM4" s="4"/>
      <c r="JJN4" s="4"/>
      <c r="JJP4" s="13"/>
      <c r="JJQ4" s="13"/>
      <c r="JJR4" s="14"/>
      <c r="JJS4" s="4"/>
      <c r="JJT4" s="4"/>
      <c r="JJV4" s="13"/>
      <c r="JJW4" s="13"/>
      <c r="JJX4" s="14"/>
      <c r="JJY4" s="4"/>
      <c r="JJZ4" s="4"/>
      <c r="JKB4" s="13"/>
      <c r="JKC4" s="13"/>
      <c r="JKD4" s="14"/>
      <c r="JKE4" s="4"/>
      <c r="JKF4" s="4"/>
      <c r="JKH4" s="13"/>
      <c r="JKI4" s="13"/>
      <c r="JKJ4" s="14"/>
      <c r="JKK4" s="4"/>
      <c r="JKL4" s="4"/>
      <c r="JKN4" s="13"/>
      <c r="JKO4" s="13"/>
      <c r="JKP4" s="14"/>
      <c r="JKQ4" s="4"/>
      <c r="JKR4" s="4"/>
      <c r="JKT4" s="13"/>
      <c r="JKU4" s="13"/>
      <c r="JKV4" s="14"/>
      <c r="JKW4" s="4"/>
      <c r="JKX4" s="4"/>
      <c r="JKZ4" s="13"/>
      <c r="JLA4" s="13"/>
      <c r="JLB4" s="14"/>
      <c r="JLC4" s="4"/>
      <c r="JLD4" s="4"/>
      <c r="JLF4" s="13"/>
      <c r="JLG4" s="13"/>
      <c r="JLH4" s="14"/>
      <c r="JLI4" s="4"/>
      <c r="JLJ4" s="4"/>
      <c r="JLL4" s="13"/>
      <c r="JLM4" s="13"/>
      <c r="JLN4" s="14"/>
      <c r="JLO4" s="4"/>
      <c r="JLP4" s="4"/>
      <c r="JLR4" s="13"/>
      <c r="JLS4" s="13"/>
      <c r="JLT4" s="14"/>
      <c r="JLU4" s="4"/>
      <c r="JLV4" s="4"/>
      <c r="JLX4" s="13"/>
      <c r="JLY4" s="13"/>
      <c r="JLZ4" s="14"/>
      <c r="JMA4" s="4"/>
      <c r="JMB4" s="4"/>
      <c r="JMD4" s="13"/>
      <c r="JME4" s="13"/>
      <c r="JMF4" s="14"/>
      <c r="JMG4" s="4"/>
      <c r="JMH4" s="4"/>
      <c r="JMJ4" s="13"/>
      <c r="JMK4" s="13"/>
      <c r="JML4" s="14"/>
      <c r="JMM4" s="4"/>
      <c r="JMN4" s="4"/>
      <c r="JMP4" s="13"/>
      <c r="JMQ4" s="13"/>
      <c r="JMR4" s="14"/>
      <c r="JMS4" s="4"/>
      <c r="JMT4" s="4"/>
      <c r="JMV4" s="13"/>
      <c r="JMW4" s="13"/>
      <c r="JMX4" s="14"/>
      <c r="JMY4" s="4"/>
      <c r="JMZ4" s="4"/>
      <c r="JNB4" s="13"/>
      <c r="JNC4" s="13"/>
      <c r="JND4" s="14"/>
      <c r="JNE4" s="4"/>
      <c r="JNF4" s="4"/>
      <c r="JNH4" s="13"/>
      <c r="JNI4" s="13"/>
      <c r="JNJ4" s="14"/>
      <c r="JNK4" s="4"/>
      <c r="JNL4" s="4"/>
      <c r="JNN4" s="13"/>
      <c r="JNO4" s="13"/>
      <c r="JNP4" s="14"/>
      <c r="JNQ4" s="4"/>
      <c r="JNR4" s="4"/>
      <c r="JNT4" s="13"/>
      <c r="JNU4" s="13"/>
      <c r="JNV4" s="14"/>
      <c r="JNW4" s="4"/>
      <c r="JNX4" s="4"/>
      <c r="JNZ4" s="13"/>
      <c r="JOA4" s="13"/>
      <c r="JOB4" s="14"/>
      <c r="JOC4" s="4"/>
      <c r="JOD4" s="4"/>
      <c r="JOF4" s="13"/>
      <c r="JOG4" s="13"/>
      <c r="JOH4" s="14"/>
      <c r="JOI4" s="4"/>
      <c r="JOJ4" s="4"/>
      <c r="JOL4" s="13"/>
      <c r="JOM4" s="13"/>
      <c r="JON4" s="14"/>
      <c r="JOO4" s="4"/>
      <c r="JOP4" s="4"/>
      <c r="JOR4" s="13"/>
      <c r="JOS4" s="13"/>
      <c r="JOT4" s="14"/>
      <c r="JOU4" s="4"/>
      <c r="JOV4" s="4"/>
      <c r="JOX4" s="13"/>
      <c r="JOY4" s="13"/>
      <c r="JOZ4" s="14"/>
      <c r="JPA4" s="4"/>
      <c r="JPB4" s="4"/>
      <c r="JPD4" s="13"/>
      <c r="JPE4" s="13"/>
      <c r="JPF4" s="14"/>
      <c r="JPG4" s="4"/>
      <c r="JPH4" s="4"/>
      <c r="JPJ4" s="13"/>
      <c r="JPK4" s="13"/>
      <c r="JPL4" s="14"/>
      <c r="JPM4" s="4"/>
      <c r="JPN4" s="4"/>
      <c r="JPP4" s="13"/>
      <c r="JPQ4" s="13"/>
      <c r="JPR4" s="14"/>
      <c r="JPS4" s="4"/>
      <c r="JPT4" s="4"/>
      <c r="JPV4" s="13"/>
      <c r="JPW4" s="13"/>
      <c r="JPX4" s="14"/>
      <c r="JPY4" s="4"/>
      <c r="JPZ4" s="4"/>
      <c r="JQB4" s="13"/>
      <c r="JQC4" s="13"/>
      <c r="JQD4" s="14"/>
      <c r="JQE4" s="4"/>
      <c r="JQF4" s="4"/>
      <c r="JQH4" s="13"/>
      <c r="JQI4" s="13"/>
      <c r="JQJ4" s="14"/>
      <c r="JQK4" s="4"/>
      <c r="JQL4" s="4"/>
      <c r="JQN4" s="13"/>
      <c r="JQO4" s="13"/>
      <c r="JQP4" s="14"/>
      <c r="JQQ4" s="4"/>
      <c r="JQR4" s="4"/>
      <c r="JQT4" s="13"/>
      <c r="JQU4" s="13"/>
      <c r="JQV4" s="14"/>
      <c r="JQW4" s="4"/>
      <c r="JQX4" s="4"/>
      <c r="JQZ4" s="13"/>
      <c r="JRA4" s="13"/>
      <c r="JRB4" s="14"/>
      <c r="JRC4" s="4"/>
      <c r="JRD4" s="4"/>
      <c r="JRF4" s="13"/>
      <c r="JRG4" s="13"/>
      <c r="JRH4" s="14"/>
      <c r="JRI4" s="4"/>
      <c r="JRJ4" s="4"/>
      <c r="JRL4" s="13"/>
      <c r="JRM4" s="13"/>
      <c r="JRN4" s="14"/>
      <c r="JRO4" s="4"/>
      <c r="JRP4" s="4"/>
      <c r="JRR4" s="13"/>
      <c r="JRS4" s="13"/>
      <c r="JRT4" s="14"/>
      <c r="JRU4" s="4"/>
      <c r="JRV4" s="4"/>
      <c r="JRX4" s="13"/>
      <c r="JRY4" s="13"/>
      <c r="JRZ4" s="14"/>
      <c r="JSA4" s="4"/>
      <c r="JSB4" s="4"/>
      <c r="JSD4" s="13"/>
      <c r="JSE4" s="13"/>
      <c r="JSF4" s="14"/>
      <c r="JSG4" s="4"/>
      <c r="JSH4" s="4"/>
      <c r="JSJ4" s="13"/>
      <c r="JSK4" s="13"/>
      <c r="JSL4" s="14"/>
      <c r="JSM4" s="4"/>
      <c r="JSN4" s="4"/>
      <c r="JSP4" s="13"/>
      <c r="JSQ4" s="13"/>
      <c r="JSR4" s="14"/>
      <c r="JSS4" s="4"/>
      <c r="JST4" s="4"/>
      <c r="JSV4" s="13"/>
      <c r="JSW4" s="13"/>
      <c r="JSX4" s="14"/>
      <c r="JSY4" s="4"/>
      <c r="JSZ4" s="4"/>
      <c r="JTB4" s="13"/>
      <c r="JTC4" s="13"/>
      <c r="JTD4" s="14"/>
      <c r="JTE4" s="4"/>
      <c r="JTF4" s="4"/>
      <c r="JTH4" s="13"/>
      <c r="JTI4" s="13"/>
      <c r="JTJ4" s="14"/>
      <c r="JTK4" s="4"/>
      <c r="JTL4" s="4"/>
      <c r="JTN4" s="13"/>
      <c r="JTO4" s="13"/>
      <c r="JTP4" s="14"/>
      <c r="JTQ4" s="4"/>
      <c r="JTR4" s="4"/>
      <c r="JTT4" s="13"/>
      <c r="JTU4" s="13"/>
      <c r="JTV4" s="14"/>
      <c r="JTW4" s="4"/>
      <c r="JTX4" s="4"/>
      <c r="JTZ4" s="13"/>
      <c r="JUA4" s="13"/>
      <c r="JUB4" s="14"/>
      <c r="JUC4" s="4"/>
      <c r="JUD4" s="4"/>
      <c r="JUF4" s="13"/>
      <c r="JUG4" s="13"/>
      <c r="JUH4" s="14"/>
      <c r="JUI4" s="4"/>
      <c r="JUJ4" s="4"/>
      <c r="JUL4" s="13"/>
      <c r="JUM4" s="13"/>
      <c r="JUN4" s="14"/>
      <c r="JUO4" s="4"/>
      <c r="JUP4" s="4"/>
      <c r="JUR4" s="13"/>
      <c r="JUS4" s="13"/>
      <c r="JUT4" s="14"/>
      <c r="JUU4" s="4"/>
      <c r="JUV4" s="4"/>
      <c r="JUX4" s="13"/>
      <c r="JUY4" s="13"/>
      <c r="JUZ4" s="14"/>
      <c r="JVA4" s="4"/>
      <c r="JVB4" s="4"/>
      <c r="JVD4" s="13"/>
      <c r="JVE4" s="13"/>
      <c r="JVF4" s="14"/>
      <c r="JVG4" s="4"/>
      <c r="JVH4" s="4"/>
      <c r="JVJ4" s="13"/>
      <c r="JVK4" s="13"/>
      <c r="JVL4" s="14"/>
      <c r="JVM4" s="4"/>
      <c r="JVN4" s="4"/>
      <c r="JVP4" s="13"/>
      <c r="JVQ4" s="13"/>
      <c r="JVR4" s="14"/>
      <c r="JVS4" s="4"/>
      <c r="JVT4" s="4"/>
      <c r="JVV4" s="13"/>
      <c r="JVW4" s="13"/>
      <c r="JVX4" s="14"/>
      <c r="JVY4" s="4"/>
      <c r="JVZ4" s="4"/>
      <c r="JWB4" s="13"/>
      <c r="JWC4" s="13"/>
      <c r="JWD4" s="14"/>
      <c r="JWE4" s="4"/>
      <c r="JWF4" s="4"/>
      <c r="JWH4" s="13"/>
      <c r="JWI4" s="13"/>
      <c r="JWJ4" s="14"/>
      <c r="JWK4" s="4"/>
      <c r="JWL4" s="4"/>
      <c r="JWN4" s="13"/>
      <c r="JWO4" s="13"/>
      <c r="JWP4" s="14"/>
      <c r="JWQ4" s="4"/>
      <c r="JWR4" s="4"/>
      <c r="JWT4" s="13"/>
      <c r="JWU4" s="13"/>
      <c r="JWV4" s="14"/>
      <c r="JWW4" s="4"/>
      <c r="JWX4" s="4"/>
      <c r="JWZ4" s="13"/>
      <c r="JXA4" s="13"/>
      <c r="JXB4" s="14"/>
      <c r="JXC4" s="4"/>
      <c r="JXD4" s="4"/>
      <c r="JXF4" s="13"/>
      <c r="JXG4" s="13"/>
      <c r="JXH4" s="14"/>
      <c r="JXI4" s="4"/>
      <c r="JXJ4" s="4"/>
      <c r="JXL4" s="13"/>
      <c r="JXM4" s="13"/>
      <c r="JXN4" s="14"/>
      <c r="JXO4" s="4"/>
      <c r="JXP4" s="4"/>
      <c r="JXR4" s="13"/>
      <c r="JXS4" s="13"/>
      <c r="JXT4" s="14"/>
      <c r="JXU4" s="4"/>
      <c r="JXV4" s="4"/>
      <c r="JXX4" s="13"/>
      <c r="JXY4" s="13"/>
      <c r="JXZ4" s="14"/>
      <c r="JYA4" s="4"/>
      <c r="JYB4" s="4"/>
      <c r="JYD4" s="13"/>
      <c r="JYE4" s="13"/>
      <c r="JYF4" s="14"/>
      <c r="JYG4" s="4"/>
      <c r="JYH4" s="4"/>
      <c r="JYJ4" s="13"/>
      <c r="JYK4" s="13"/>
      <c r="JYL4" s="14"/>
      <c r="JYM4" s="4"/>
      <c r="JYN4" s="4"/>
      <c r="JYP4" s="13"/>
      <c r="JYQ4" s="13"/>
      <c r="JYR4" s="14"/>
      <c r="JYS4" s="4"/>
      <c r="JYT4" s="4"/>
      <c r="JYV4" s="13"/>
      <c r="JYW4" s="13"/>
      <c r="JYX4" s="14"/>
      <c r="JYY4" s="4"/>
      <c r="JYZ4" s="4"/>
      <c r="JZB4" s="13"/>
      <c r="JZC4" s="13"/>
      <c r="JZD4" s="14"/>
      <c r="JZE4" s="4"/>
      <c r="JZF4" s="4"/>
      <c r="JZH4" s="13"/>
      <c r="JZI4" s="13"/>
      <c r="JZJ4" s="14"/>
      <c r="JZK4" s="4"/>
      <c r="JZL4" s="4"/>
      <c r="JZN4" s="13"/>
      <c r="JZO4" s="13"/>
      <c r="JZP4" s="14"/>
      <c r="JZQ4" s="4"/>
      <c r="JZR4" s="4"/>
      <c r="JZT4" s="13"/>
      <c r="JZU4" s="13"/>
      <c r="JZV4" s="14"/>
      <c r="JZW4" s="4"/>
      <c r="JZX4" s="4"/>
      <c r="JZZ4" s="13"/>
      <c r="KAA4" s="13"/>
      <c r="KAB4" s="14"/>
      <c r="KAC4" s="4"/>
      <c r="KAD4" s="4"/>
      <c r="KAF4" s="13"/>
      <c r="KAG4" s="13"/>
      <c r="KAH4" s="14"/>
      <c r="KAI4" s="4"/>
      <c r="KAJ4" s="4"/>
      <c r="KAL4" s="13"/>
      <c r="KAM4" s="13"/>
      <c r="KAN4" s="14"/>
      <c r="KAO4" s="4"/>
      <c r="KAP4" s="4"/>
      <c r="KAR4" s="13"/>
      <c r="KAS4" s="13"/>
      <c r="KAT4" s="14"/>
      <c r="KAU4" s="4"/>
      <c r="KAV4" s="4"/>
      <c r="KAX4" s="13"/>
      <c r="KAY4" s="13"/>
      <c r="KAZ4" s="14"/>
      <c r="KBA4" s="4"/>
      <c r="KBB4" s="4"/>
      <c r="KBD4" s="13"/>
      <c r="KBE4" s="13"/>
      <c r="KBF4" s="14"/>
      <c r="KBG4" s="4"/>
      <c r="KBH4" s="4"/>
      <c r="KBJ4" s="13"/>
      <c r="KBK4" s="13"/>
      <c r="KBL4" s="14"/>
      <c r="KBM4" s="4"/>
      <c r="KBN4" s="4"/>
      <c r="KBP4" s="13"/>
      <c r="KBQ4" s="13"/>
      <c r="KBR4" s="14"/>
      <c r="KBS4" s="4"/>
      <c r="KBT4" s="4"/>
      <c r="KBV4" s="13"/>
      <c r="KBW4" s="13"/>
      <c r="KBX4" s="14"/>
      <c r="KBY4" s="4"/>
      <c r="KBZ4" s="4"/>
      <c r="KCB4" s="13"/>
      <c r="KCC4" s="13"/>
      <c r="KCD4" s="14"/>
      <c r="KCE4" s="4"/>
      <c r="KCF4" s="4"/>
      <c r="KCH4" s="13"/>
      <c r="KCI4" s="13"/>
      <c r="KCJ4" s="14"/>
      <c r="KCK4" s="4"/>
      <c r="KCL4" s="4"/>
      <c r="KCN4" s="13"/>
      <c r="KCO4" s="13"/>
      <c r="KCP4" s="14"/>
      <c r="KCQ4" s="4"/>
      <c r="KCR4" s="4"/>
      <c r="KCT4" s="13"/>
      <c r="KCU4" s="13"/>
      <c r="KCV4" s="14"/>
      <c r="KCW4" s="4"/>
      <c r="KCX4" s="4"/>
      <c r="KCZ4" s="13"/>
      <c r="KDA4" s="13"/>
      <c r="KDB4" s="14"/>
      <c r="KDC4" s="4"/>
      <c r="KDD4" s="4"/>
      <c r="KDF4" s="13"/>
      <c r="KDG4" s="13"/>
      <c r="KDH4" s="14"/>
      <c r="KDI4" s="4"/>
      <c r="KDJ4" s="4"/>
      <c r="KDL4" s="13"/>
      <c r="KDM4" s="13"/>
      <c r="KDN4" s="14"/>
      <c r="KDO4" s="4"/>
      <c r="KDP4" s="4"/>
      <c r="KDR4" s="13"/>
      <c r="KDS4" s="13"/>
      <c r="KDT4" s="14"/>
      <c r="KDU4" s="4"/>
      <c r="KDV4" s="4"/>
      <c r="KDX4" s="13"/>
      <c r="KDY4" s="13"/>
      <c r="KDZ4" s="14"/>
      <c r="KEA4" s="4"/>
      <c r="KEB4" s="4"/>
      <c r="KED4" s="13"/>
      <c r="KEE4" s="13"/>
      <c r="KEF4" s="14"/>
      <c r="KEG4" s="4"/>
      <c r="KEH4" s="4"/>
      <c r="KEJ4" s="13"/>
      <c r="KEK4" s="13"/>
      <c r="KEL4" s="14"/>
      <c r="KEM4" s="4"/>
      <c r="KEN4" s="4"/>
      <c r="KEP4" s="13"/>
      <c r="KEQ4" s="13"/>
      <c r="KER4" s="14"/>
      <c r="KES4" s="4"/>
      <c r="KET4" s="4"/>
      <c r="KEV4" s="13"/>
      <c r="KEW4" s="13"/>
      <c r="KEX4" s="14"/>
      <c r="KEY4" s="4"/>
      <c r="KEZ4" s="4"/>
      <c r="KFB4" s="13"/>
      <c r="KFC4" s="13"/>
      <c r="KFD4" s="14"/>
      <c r="KFE4" s="4"/>
      <c r="KFF4" s="4"/>
      <c r="KFH4" s="13"/>
      <c r="KFI4" s="13"/>
      <c r="KFJ4" s="14"/>
      <c r="KFK4" s="4"/>
      <c r="KFL4" s="4"/>
      <c r="KFN4" s="13"/>
      <c r="KFO4" s="13"/>
      <c r="KFP4" s="14"/>
      <c r="KFQ4" s="4"/>
      <c r="KFR4" s="4"/>
      <c r="KFT4" s="13"/>
      <c r="KFU4" s="13"/>
      <c r="KFV4" s="14"/>
      <c r="KFW4" s="4"/>
      <c r="KFX4" s="4"/>
      <c r="KFZ4" s="13"/>
      <c r="KGA4" s="13"/>
      <c r="KGB4" s="14"/>
      <c r="KGC4" s="4"/>
      <c r="KGD4" s="4"/>
      <c r="KGF4" s="13"/>
      <c r="KGG4" s="13"/>
      <c r="KGH4" s="14"/>
      <c r="KGI4" s="4"/>
      <c r="KGJ4" s="4"/>
      <c r="KGL4" s="13"/>
      <c r="KGM4" s="13"/>
      <c r="KGN4" s="14"/>
      <c r="KGO4" s="4"/>
      <c r="KGP4" s="4"/>
      <c r="KGR4" s="13"/>
      <c r="KGS4" s="13"/>
      <c r="KGT4" s="14"/>
      <c r="KGU4" s="4"/>
      <c r="KGV4" s="4"/>
      <c r="KGX4" s="13"/>
      <c r="KGY4" s="13"/>
      <c r="KGZ4" s="14"/>
      <c r="KHA4" s="4"/>
      <c r="KHB4" s="4"/>
      <c r="KHD4" s="13"/>
      <c r="KHE4" s="13"/>
      <c r="KHF4" s="14"/>
      <c r="KHG4" s="4"/>
      <c r="KHH4" s="4"/>
      <c r="KHJ4" s="13"/>
      <c r="KHK4" s="13"/>
      <c r="KHL4" s="14"/>
      <c r="KHM4" s="4"/>
      <c r="KHN4" s="4"/>
      <c r="KHP4" s="13"/>
      <c r="KHQ4" s="13"/>
      <c r="KHR4" s="14"/>
      <c r="KHS4" s="4"/>
      <c r="KHT4" s="4"/>
      <c r="KHV4" s="13"/>
      <c r="KHW4" s="13"/>
      <c r="KHX4" s="14"/>
      <c r="KHY4" s="4"/>
      <c r="KHZ4" s="4"/>
      <c r="KIB4" s="13"/>
      <c r="KIC4" s="13"/>
      <c r="KID4" s="14"/>
      <c r="KIE4" s="4"/>
      <c r="KIF4" s="4"/>
      <c r="KIH4" s="13"/>
      <c r="KII4" s="13"/>
      <c r="KIJ4" s="14"/>
      <c r="KIK4" s="4"/>
      <c r="KIL4" s="4"/>
      <c r="KIN4" s="13"/>
      <c r="KIO4" s="13"/>
      <c r="KIP4" s="14"/>
      <c r="KIQ4" s="4"/>
      <c r="KIR4" s="4"/>
      <c r="KIT4" s="13"/>
      <c r="KIU4" s="13"/>
      <c r="KIV4" s="14"/>
      <c r="KIW4" s="4"/>
      <c r="KIX4" s="4"/>
      <c r="KIZ4" s="13"/>
      <c r="KJA4" s="13"/>
      <c r="KJB4" s="14"/>
      <c r="KJC4" s="4"/>
      <c r="KJD4" s="4"/>
      <c r="KJF4" s="13"/>
      <c r="KJG4" s="13"/>
      <c r="KJH4" s="14"/>
      <c r="KJI4" s="4"/>
      <c r="KJJ4" s="4"/>
      <c r="KJL4" s="13"/>
      <c r="KJM4" s="13"/>
      <c r="KJN4" s="14"/>
      <c r="KJO4" s="4"/>
      <c r="KJP4" s="4"/>
      <c r="KJR4" s="13"/>
      <c r="KJS4" s="13"/>
      <c r="KJT4" s="14"/>
      <c r="KJU4" s="4"/>
      <c r="KJV4" s="4"/>
      <c r="KJX4" s="13"/>
      <c r="KJY4" s="13"/>
      <c r="KJZ4" s="14"/>
      <c r="KKA4" s="4"/>
      <c r="KKB4" s="4"/>
      <c r="KKD4" s="13"/>
      <c r="KKE4" s="13"/>
      <c r="KKF4" s="14"/>
      <c r="KKG4" s="4"/>
      <c r="KKH4" s="4"/>
      <c r="KKJ4" s="13"/>
      <c r="KKK4" s="13"/>
      <c r="KKL4" s="14"/>
      <c r="KKM4" s="4"/>
      <c r="KKN4" s="4"/>
      <c r="KKP4" s="13"/>
      <c r="KKQ4" s="13"/>
      <c r="KKR4" s="14"/>
      <c r="KKS4" s="4"/>
      <c r="KKT4" s="4"/>
      <c r="KKV4" s="13"/>
      <c r="KKW4" s="13"/>
      <c r="KKX4" s="14"/>
      <c r="KKY4" s="4"/>
      <c r="KKZ4" s="4"/>
      <c r="KLB4" s="13"/>
      <c r="KLC4" s="13"/>
      <c r="KLD4" s="14"/>
      <c r="KLE4" s="4"/>
      <c r="KLF4" s="4"/>
      <c r="KLH4" s="13"/>
      <c r="KLI4" s="13"/>
      <c r="KLJ4" s="14"/>
      <c r="KLK4" s="4"/>
      <c r="KLL4" s="4"/>
      <c r="KLN4" s="13"/>
      <c r="KLO4" s="13"/>
      <c r="KLP4" s="14"/>
      <c r="KLQ4" s="4"/>
      <c r="KLR4" s="4"/>
      <c r="KLT4" s="13"/>
      <c r="KLU4" s="13"/>
      <c r="KLV4" s="14"/>
      <c r="KLW4" s="4"/>
      <c r="KLX4" s="4"/>
      <c r="KLZ4" s="13"/>
      <c r="KMA4" s="13"/>
      <c r="KMB4" s="14"/>
      <c r="KMC4" s="4"/>
      <c r="KMD4" s="4"/>
      <c r="KMF4" s="13"/>
      <c r="KMG4" s="13"/>
      <c r="KMH4" s="14"/>
      <c r="KMI4" s="4"/>
      <c r="KMJ4" s="4"/>
      <c r="KML4" s="13"/>
      <c r="KMM4" s="13"/>
      <c r="KMN4" s="14"/>
      <c r="KMO4" s="4"/>
      <c r="KMP4" s="4"/>
      <c r="KMR4" s="13"/>
      <c r="KMS4" s="13"/>
      <c r="KMT4" s="14"/>
      <c r="KMU4" s="4"/>
      <c r="KMV4" s="4"/>
      <c r="KMX4" s="13"/>
      <c r="KMY4" s="13"/>
      <c r="KMZ4" s="14"/>
      <c r="KNA4" s="4"/>
      <c r="KNB4" s="4"/>
      <c r="KND4" s="13"/>
      <c r="KNE4" s="13"/>
      <c r="KNF4" s="14"/>
      <c r="KNG4" s="4"/>
      <c r="KNH4" s="4"/>
      <c r="KNJ4" s="13"/>
      <c r="KNK4" s="13"/>
      <c r="KNL4" s="14"/>
      <c r="KNM4" s="4"/>
      <c r="KNN4" s="4"/>
      <c r="KNP4" s="13"/>
      <c r="KNQ4" s="13"/>
      <c r="KNR4" s="14"/>
      <c r="KNS4" s="4"/>
      <c r="KNT4" s="4"/>
      <c r="KNV4" s="13"/>
      <c r="KNW4" s="13"/>
      <c r="KNX4" s="14"/>
      <c r="KNY4" s="4"/>
      <c r="KNZ4" s="4"/>
      <c r="KOB4" s="13"/>
      <c r="KOC4" s="13"/>
      <c r="KOD4" s="14"/>
      <c r="KOE4" s="4"/>
      <c r="KOF4" s="4"/>
      <c r="KOH4" s="13"/>
      <c r="KOI4" s="13"/>
      <c r="KOJ4" s="14"/>
      <c r="KOK4" s="4"/>
      <c r="KOL4" s="4"/>
      <c r="KON4" s="13"/>
      <c r="KOO4" s="13"/>
      <c r="KOP4" s="14"/>
      <c r="KOQ4" s="4"/>
      <c r="KOR4" s="4"/>
      <c r="KOT4" s="13"/>
      <c r="KOU4" s="13"/>
      <c r="KOV4" s="14"/>
      <c r="KOW4" s="4"/>
      <c r="KOX4" s="4"/>
      <c r="KOZ4" s="13"/>
      <c r="KPA4" s="13"/>
      <c r="KPB4" s="14"/>
      <c r="KPC4" s="4"/>
      <c r="KPD4" s="4"/>
      <c r="KPF4" s="13"/>
      <c r="KPG4" s="13"/>
      <c r="KPH4" s="14"/>
      <c r="KPI4" s="4"/>
      <c r="KPJ4" s="4"/>
      <c r="KPL4" s="13"/>
      <c r="KPM4" s="13"/>
      <c r="KPN4" s="14"/>
      <c r="KPO4" s="4"/>
      <c r="KPP4" s="4"/>
      <c r="KPR4" s="13"/>
      <c r="KPS4" s="13"/>
      <c r="KPT4" s="14"/>
      <c r="KPU4" s="4"/>
      <c r="KPV4" s="4"/>
      <c r="KPX4" s="13"/>
      <c r="KPY4" s="13"/>
      <c r="KPZ4" s="14"/>
      <c r="KQA4" s="4"/>
      <c r="KQB4" s="4"/>
      <c r="KQD4" s="13"/>
      <c r="KQE4" s="13"/>
      <c r="KQF4" s="14"/>
      <c r="KQG4" s="4"/>
      <c r="KQH4" s="4"/>
      <c r="KQJ4" s="13"/>
      <c r="KQK4" s="13"/>
      <c r="KQL4" s="14"/>
      <c r="KQM4" s="4"/>
      <c r="KQN4" s="4"/>
      <c r="KQP4" s="13"/>
      <c r="KQQ4" s="13"/>
      <c r="KQR4" s="14"/>
      <c r="KQS4" s="4"/>
      <c r="KQT4" s="4"/>
      <c r="KQV4" s="13"/>
      <c r="KQW4" s="13"/>
      <c r="KQX4" s="14"/>
      <c r="KQY4" s="4"/>
      <c r="KQZ4" s="4"/>
      <c r="KRB4" s="13"/>
      <c r="KRC4" s="13"/>
      <c r="KRD4" s="14"/>
      <c r="KRE4" s="4"/>
      <c r="KRF4" s="4"/>
      <c r="KRH4" s="13"/>
      <c r="KRI4" s="13"/>
      <c r="KRJ4" s="14"/>
      <c r="KRK4" s="4"/>
      <c r="KRL4" s="4"/>
      <c r="KRN4" s="13"/>
      <c r="KRO4" s="13"/>
      <c r="KRP4" s="14"/>
      <c r="KRQ4" s="4"/>
      <c r="KRR4" s="4"/>
      <c r="KRT4" s="13"/>
      <c r="KRU4" s="13"/>
      <c r="KRV4" s="14"/>
      <c r="KRW4" s="4"/>
      <c r="KRX4" s="4"/>
      <c r="KRZ4" s="13"/>
      <c r="KSA4" s="13"/>
      <c r="KSB4" s="14"/>
      <c r="KSC4" s="4"/>
      <c r="KSD4" s="4"/>
      <c r="KSF4" s="13"/>
      <c r="KSG4" s="13"/>
      <c r="KSH4" s="14"/>
      <c r="KSI4" s="4"/>
      <c r="KSJ4" s="4"/>
      <c r="KSL4" s="13"/>
      <c r="KSM4" s="13"/>
      <c r="KSN4" s="14"/>
      <c r="KSO4" s="4"/>
      <c r="KSP4" s="4"/>
      <c r="KSR4" s="13"/>
      <c r="KSS4" s="13"/>
      <c r="KST4" s="14"/>
      <c r="KSU4" s="4"/>
      <c r="KSV4" s="4"/>
      <c r="KSX4" s="13"/>
      <c r="KSY4" s="13"/>
      <c r="KSZ4" s="14"/>
      <c r="KTA4" s="4"/>
      <c r="KTB4" s="4"/>
      <c r="KTD4" s="13"/>
      <c r="KTE4" s="13"/>
      <c r="KTF4" s="14"/>
      <c r="KTG4" s="4"/>
      <c r="KTH4" s="4"/>
      <c r="KTJ4" s="13"/>
      <c r="KTK4" s="13"/>
      <c r="KTL4" s="14"/>
      <c r="KTM4" s="4"/>
      <c r="KTN4" s="4"/>
      <c r="KTP4" s="13"/>
      <c r="KTQ4" s="13"/>
      <c r="KTR4" s="14"/>
      <c r="KTS4" s="4"/>
      <c r="KTT4" s="4"/>
      <c r="KTV4" s="13"/>
      <c r="KTW4" s="13"/>
      <c r="KTX4" s="14"/>
      <c r="KTY4" s="4"/>
      <c r="KTZ4" s="4"/>
      <c r="KUB4" s="13"/>
      <c r="KUC4" s="13"/>
      <c r="KUD4" s="14"/>
      <c r="KUE4" s="4"/>
      <c r="KUF4" s="4"/>
      <c r="KUH4" s="13"/>
      <c r="KUI4" s="13"/>
      <c r="KUJ4" s="14"/>
      <c r="KUK4" s="4"/>
      <c r="KUL4" s="4"/>
      <c r="KUN4" s="13"/>
      <c r="KUO4" s="13"/>
      <c r="KUP4" s="14"/>
      <c r="KUQ4" s="4"/>
      <c r="KUR4" s="4"/>
      <c r="KUT4" s="13"/>
      <c r="KUU4" s="13"/>
      <c r="KUV4" s="14"/>
      <c r="KUW4" s="4"/>
      <c r="KUX4" s="4"/>
      <c r="KUZ4" s="13"/>
      <c r="KVA4" s="13"/>
      <c r="KVB4" s="14"/>
      <c r="KVC4" s="4"/>
      <c r="KVD4" s="4"/>
      <c r="KVF4" s="13"/>
      <c r="KVG4" s="13"/>
      <c r="KVH4" s="14"/>
      <c r="KVI4" s="4"/>
      <c r="KVJ4" s="4"/>
      <c r="KVL4" s="13"/>
      <c r="KVM4" s="13"/>
      <c r="KVN4" s="14"/>
      <c r="KVO4" s="4"/>
      <c r="KVP4" s="4"/>
      <c r="KVR4" s="13"/>
      <c r="KVS4" s="13"/>
      <c r="KVT4" s="14"/>
      <c r="KVU4" s="4"/>
      <c r="KVV4" s="4"/>
      <c r="KVX4" s="13"/>
      <c r="KVY4" s="13"/>
      <c r="KVZ4" s="14"/>
      <c r="KWA4" s="4"/>
      <c r="KWB4" s="4"/>
      <c r="KWD4" s="13"/>
      <c r="KWE4" s="13"/>
      <c r="KWF4" s="14"/>
      <c r="KWG4" s="4"/>
      <c r="KWH4" s="4"/>
      <c r="KWJ4" s="13"/>
      <c r="KWK4" s="13"/>
      <c r="KWL4" s="14"/>
      <c r="KWM4" s="4"/>
      <c r="KWN4" s="4"/>
      <c r="KWP4" s="13"/>
      <c r="KWQ4" s="13"/>
      <c r="KWR4" s="14"/>
      <c r="KWS4" s="4"/>
      <c r="KWT4" s="4"/>
      <c r="KWV4" s="13"/>
      <c r="KWW4" s="13"/>
      <c r="KWX4" s="14"/>
      <c r="KWY4" s="4"/>
      <c r="KWZ4" s="4"/>
      <c r="KXB4" s="13"/>
      <c r="KXC4" s="13"/>
      <c r="KXD4" s="14"/>
      <c r="KXE4" s="4"/>
      <c r="KXF4" s="4"/>
      <c r="KXH4" s="13"/>
      <c r="KXI4" s="13"/>
      <c r="KXJ4" s="14"/>
      <c r="KXK4" s="4"/>
      <c r="KXL4" s="4"/>
      <c r="KXN4" s="13"/>
      <c r="KXO4" s="13"/>
      <c r="KXP4" s="14"/>
      <c r="KXQ4" s="4"/>
      <c r="KXR4" s="4"/>
      <c r="KXT4" s="13"/>
      <c r="KXU4" s="13"/>
      <c r="KXV4" s="14"/>
      <c r="KXW4" s="4"/>
      <c r="KXX4" s="4"/>
      <c r="KXZ4" s="13"/>
      <c r="KYA4" s="13"/>
      <c r="KYB4" s="14"/>
      <c r="KYC4" s="4"/>
      <c r="KYD4" s="4"/>
      <c r="KYF4" s="13"/>
      <c r="KYG4" s="13"/>
      <c r="KYH4" s="14"/>
      <c r="KYI4" s="4"/>
      <c r="KYJ4" s="4"/>
      <c r="KYL4" s="13"/>
      <c r="KYM4" s="13"/>
      <c r="KYN4" s="14"/>
      <c r="KYO4" s="4"/>
      <c r="KYP4" s="4"/>
      <c r="KYR4" s="13"/>
      <c r="KYS4" s="13"/>
      <c r="KYT4" s="14"/>
      <c r="KYU4" s="4"/>
      <c r="KYV4" s="4"/>
      <c r="KYX4" s="13"/>
      <c r="KYY4" s="13"/>
      <c r="KYZ4" s="14"/>
      <c r="KZA4" s="4"/>
      <c r="KZB4" s="4"/>
      <c r="KZD4" s="13"/>
      <c r="KZE4" s="13"/>
      <c r="KZF4" s="14"/>
      <c r="KZG4" s="4"/>
      <c r="KZH4" s="4"/>
      <c r="KZJ4" s="13"/>
      <c r="KZK4" s="13"/>
      <c r="KZL4" s="14"/>
      <c r="KZM4" s="4"/>
      <c r="KZN4" s="4"/>
      <c r="KZP4" s="13"/>
      <c r="KZQ4" s="13"/>
      <c r="KZR4" s="14"/>
      <c r="KZS4" s="4"/>
      <c r="KZT4" s="4"/>
      <c r="KZV4" s="13"/>
      <c r="KZW4" s="13"/>
      <c r="KZX4" s="14"/>
      <c r="KZY4" s="4"/>
      <c r="KZZ4" s="4"/>
      <c r="LAB4" s="13"/>
      <c r="LAC4" s="13"/>
      <c r="LAD4" s="14"/>
      <c r="LAE4" s="4"/>
      <c r="LAF4" s="4"/>
      <c r="LAH4" s="13"/>
      <c r="LAI4" s="13"/>
      <c r="LAJ4" s="14"/>
      <c r="LAK4" s="4"/>
      <c r="LAL4" s="4"/>
      <c r="LAN4" s="13"/>
      <c r="LAO4" s="13"/>
      <c r="LAP4" s="14"/>
      <c r="LAQ4" s="4"/>
      <c r="LAR4" s="4"/>
      <c r="LAT4" s="13"/>
      <c r="LAU4" s="13"/>
      <c r="LAV4" s="14"/>
      <c r="LAW4" s="4"/>
      <c r="LAX4" s="4"/>
      <c r="LAZ4" s="13"/>
      <c r="LBA4" s="13"/>
      <c r="LBB4" s="14"/>
      <c r="LBC4" s="4"/>
      <c r="LBD4" s="4"/>
      <c r="LBF4" s="13"/>
      <c r="LBG4" s="13"/>
      <c r="LBH4" s="14"/>
      <c r="LBI4" s="4"/>
      <c r="LBJ4" s="4"/>
      <c r="LBL4" s="13"/>
      <c r="LBM4" s="13"/>
      <c r="LBN4" s="14"/>
      <c r="LBO4" s="4"/>
      <c r="LBP4" s="4"/>
      <c r="LBR4" s="13"/>
      <c r="LBS4" s="13"/>
      <c r="LBT4" s="14"/>
      <c r="LBU4" s="4"/>
      <c r="LBV4" s="4"/>
      <c r="LBX4" s="13"/>
      <c r="LBY4" s="13"/>
      <c r="LBZ4" s="14"/>
      <c r="LCA4" s="4"/>
      <c r="LCB4" s="4"/>
      <c r="LCD4" s="13"/>
      <c r="LCE4" s="13"/>
      <c r="LCF4" s="14"/>
      <c r="LCG4" s="4"/>
      <c r="LCH4" s="4"/>
      <c r="LCJ4" s="13"/>
      <c r="LCK4" s="13"/>
      <c r="LCL4" s="14"/>
      <c r="LCM4" s="4"/>
      <c r="LCN4" s="4"/>
      <c r="LCP4" s="13"/>
      <c r="LCQ4" s="13"/>
      <c r="LCR4" s="14"/>
      <c r="LCS4" s="4"/>
      <c r="LCT4" s="4"/>
      <c r="LCV4" s="13"/>
      <c r="LCW4" s="13"/>
      <c r="LCX4" s="14"/>
      <c r="LCY4" s="4"/>
      <c r="LCZ4" s="4"/>
      <c r="LDB4" s="13"/>
      <c r="LDC4" s="13"/>
      <c r="LDD4" s="14"/>
      <c r="LDE4" s="4"/>
      <c r="LDF4" s="4"/>
      <c r="LDH4" s="13"/>
      <c r="LDI4" s="13"/>
      <c r="LDJ4" s="14"/>
      <c r="LDK4" s="4"/>
      <c r="LDL4" s="4"/>
      <c r="LDN4" s="13"/>
      <c r="LDO4" s="13"/>
      <c r="LDP4" s="14"/>
      <c r="LDQ4" s="4"/>
      <c r="LDR4" s="4"/>
      <c r="LDT4" s="13"/>
      <c r="LDU4" s="13"/>
      <c r="LDV4" s="14"/>
      <c r="LDW4" s="4"/>
      <c r="LDX4" s="4"/>
      <c r="LDZ4" s="13"/>
      <c r="LEA4" s="13"/>
      <c r="LEB4" s="14"/>
      <c r="LEC4" s="4"/>
      <c r="LED4" s="4"/>
      <c r="LEF4" s="13"/>
      <c r="LEG4" s="13"/>
      <c r="LEH4" s="14"/>
      <c r="LEI4" s="4"/>
      <c r="LEJ4" s="4"/>
      <c r="LEL4" s="13"/>
      <c r="LEM4" s="13"/>
      <c r="LEN4" s="14"/>
      <c r="LEO4" s="4"/>
      <c r="LEP4" s="4"/>
      <c r="LER4" s="13"/>
      <c r="LES4" s="13"/>
      <c r="LET4" s="14"/>
      <c r="LEU4" s="4"/>
      <c r="LEV4" s="4"/>
      <c r="LEX4" s="13"/>
      <c r="LEY4" s="13"/>
      <c r="LEZ4" s="14"/>
      <c r="LFA4" s="4"/>
      <c r="LFB4" s="4"/>
      <c r="LFD4" s="13"/>
      <c r="LFE4" s="13"/>
      <c r="LFF4" s="14"/>
      <c r="LFG4" s="4"/>
      <c r="LFH4" s="4"/>
      <c r="LFJ4" s="13"/>
      <c r="LFK4" s="13"/>
      <c r="LFL4" s="14"/>
      <c r="LFM4" s="4"/>
      <c r="LFN4" s="4"/>
      <c r="LFP4" s="13"/>
      <c r="LFQ4" s="13"/>
      <c r="LFR4" s="14"/>
      <c r="LFS4" s="4"/>
      <c r="LFT4" s="4"/>
      <c r="LFV4" s="13"/>
      <c r="LFW4" s="13"/>
      <c r="LFX4" s="14"/>
      <c r="LFY4" s="4"/>
      <c r="LFZ4" s="4"/>
      <c r="LGB4" s="13"/>
      <c r="LGC4" s="13"/>
      <c r="LGD4" s="14"/>
      <c r="LGE4" s="4"/>
      <c r="LGF4" s="4"/>
      <c r="LGH4" s="13"/>
      <c r="LGI4" s="13"/>
      <c r="LGJ4" s="14"/>
      <c r="LGK4" s="4"/>
      <c r="LGL4" s="4"/>
      <c r="LGN4" s="13"/>
      <c r="LGO4" s="13"/>
      <c r="LGP4" s="14"/>
      <c r="LGQ4" s="4"/>
      <c r="LGR4" s="4"/>
      <c r="LGT4" s="13"/>
      <c r="LGU4" s="13"/>
      <c r="LGV4" s="14"/>
      <c r="LGW4" s="4"/>
      <c r="LGX4" s="4"/>
      <c r="LGZ4" s="13"/>
      <c r="LHA4" s="13"/>
      <c r="LHB4" s="14"/>
      <c r="LHC4" s="4"/>
      <c r="LHD4" s="4"/>
      <c r="LHF4" s="13"/>
      <c r="LHG4" s="13"/>
      <c r="LHH4" s="14"/>
      <c r="LHI4" s="4"/>
      <c r="LHJ4" s="4"/>
      <c r="LHL4" s="13"/>
      <c r="LHM4" s="13"/>
      <c r="LHN4" s="14"/>
      <c r="LHO4" s="4"/>
      <c r="LHP4" s="4"/>
      <c r="LHR4" s="13"/>
      <c r="LHS4" s="13"/>
      <c r="LHT4" s="14"/>
      <c r="LHU4" s="4"/>
      <c r="LHV4" s="4"/>
      <c r="LHX4" s="13"/>
      <c r="LHY4" s="13"/>
      <c r="LHZ4" s="14"/>
      <c r="LIA4" s="4"/>
      <c r="LIB4" s="4"/>
      <c r="LID4" s="13"/>
      <c r="LIE4" s="13"/>
      <c r="LIF4" s="14"/>
      <c r="LIG4" s="4"/>
      <c r="LIH4" s="4"/>
      <c r="LIJ4" s="13"/>
      <c r="LIK4" s="13"/>
      <c r="LIL4" s="14"/>
      <c r="LIM4" s="4"/>
      <c r="LIN4" s="4"/>
      <c r="LIP4" s="13"/>
      <c r="LIQ4" s="13"/>
      <c r="LIR4" s="14"/>
      <c r="LIS4" s="4"/>
      <c r="LIT4" s="4"/>
      <c r="LIV4" s="13"/>
      <c r="LIW4" s="13"/>
      <c r="LIX4" s="14"/>
      <c r="LIY4" s="4"/>
      <c r="LIZ4" s="4"/>
      <c r="LJB4" s="13"/>
      <c r="LJC4" s="13"/>
      <c r="LJD4" s="14"/>
      <c r="LJE4" s="4"/>
      <c r="LJF4" s="4"/>
      <c r="LJH4" s="13"/>
      <c r="LJI4" s="13"/>
      <c r="LJJ4" s="14"/>
      <c r="LJK4" s="4"/>
      <c r="LJL4" s="4"/>
      <c r="LJN4" s="13"/>
      <c r="LJO4" s="13"/>
      <c r="LJP4" s="14"/>
      <c r="LJQ4" s="4"/>
      <c r="LJR4" s="4"/>
      <c r="LJT4" s="13"/>
      <c r="LJU4" s="13"/>
      <c r="LJV4" s="14"/>
      <c r="LJW4" s="4"/>
      <c r="LJX4" s="4"/>
      <c r="LJZ4" s="13"/>
      <c r="LKA4" s="13"/>
      <c r="LKB4" s="14"/>
      <c r="LKC4" s="4"/>
      <c r="LKD4" s="4"/>
      <c r="LKF4" s="13"/>
      <c r="LKG4" s="13"/>
      <c r="LKH4" s="14"/>
      <c r="LKI4" s="4"/>
      <c r="LKJ4" s="4"/>
      <c r="LKL4" s="13"/>
      <c r="LKM4" s="13"/>
      <c r="LKN4" s="14"/>
      <c r="LKO4" s="4"/>
      <c r="LKP4" s="4"/>
      <c r="LKR4" s="13"/>
      <c r="LKS4" s="13"/>
      <c r="LKT4" s="14"/>
      <c r="LKU4" s="4"/>
      <c r="LKV4" s="4"/>
      <c r="LKX4" s="13"/>
      <c r="LKY4" s="13"/>
      <c r="LKZ4" s="14"/>
      <c r="LLA4" s="4"/>
      <c r="LLB4" s="4"/>
      <c r="LLD4" s="13"/>
      <c r="LLE4" s="13"/>
      <c r="LLF4" s="14"/>
      <c r="LLG4" s="4"/>
      <c r="LLH4" s="4"/>
      <c r="LLJ4" s="13"/>
      <c r="LLK4" s="13"/>
      <c r="LLL4" s="14"/>
      <c r="LLM4" s="4"/>
      <c r="LLN4" s="4"/>
      <c r="LLP4" s="13"/>
      <c r="LLQ4" s="13"/>
      <c r="LLR4" s="14"/>
      <c r="LLS4" s="4"/>
      <c r="LLT4" s="4"/>
      <c r="LLV4" s="13"/>
      <c r="LLW4" s="13"/>
      <c r="LLX4" s="14"/>
      <c r="LLY4" s="4"/>
      <c r="LLZ4" s="4"/>
      <c r="LMB4" s="13"/>
      <c r="LMC4" s="13"/>
      <c r="LMD4" s="14"/>
      <c r="LME4" s="4"/>
      <c r="LMF4" s="4"/>
      <c r="LMH4" s="13"/>
      <c r="LMI4" s="13"/>
      <c r="LMJ4" s="14"/>
      <c r="LMK4" s="4"/>
      <c r="LML4" s="4"/>
      <c r="LMN4" s="13"/>
      <c r="LMO4" s="13"/>
      <c r="LMP4" s="14"/>
      <c r="LMQ4" s="4"/>
      <c r="LMR4" s="4"/>
      <c r="LMT4" s="13"/>
      <c r="LMU4" s="13"/>
      <c r="LMV4" s="14"/>
      <c r="LMW4" s="4"/>
      <c r="LMX4" s="4"/>
      <c r="LMZ4" s="13"/>
      <c r="LNA4" s="13"/>
      <c r="LNB4" s="14"/>
      <c r="LNC4" s="4"/>
      <c r="LND4" s="4"/>
      <c r="LNF4" s="13"/>
      <c r="LNG4" s="13"/>
      <c r="LNH4" s="14"/>
      <c r="LNI4" s="4"/>
      <c r="LNJ4" s="4"/>
      <c r="LNL4" s="13"/>
      <c r="LNM4" s="13"/>
      <c r="LNN4" s="14"/>
      <c r="LNO4" s="4"/>
      <c r="LNP4" s="4"/>
      <c r="LNR4" s="13"/>
      <c r="LNS4" s="13"/>
      <c r="LNT4" s="14"/>
      <c r="LNU4" s="4"/>
      <c r="LNV4" s="4"/>
      <c r="LNX4" s="13"/>
      <c r="LNY4" s="13"/>
      <c r="LNZ4" s="14"/>
      <c r="LOA4" s="4"/>
      <c r="LOB4" s="4"/>
      <c r="LOD4" s="13"/>
      <c r="LOE4" s="13"/>
      <c r="LOF4" s="14"/>
      <c r="LOG4" s="4"/>
      <c r="LOH4" s="4"/>
      <c r="LOJ4" s="13"/>
      <c r="LOK4" s="13"/>
      <c r="LOL4" s="14"/>
      <c r="LOM4" s="4"/>
      <c r="LON4" s="4"/>
      <c r="LOP4" s="13"/>
      <c r="LOQ4" s="13"/>
      <c r="LOR4" s="14"/>
      <c r="LOS4" s="4"/>
      <c r="LOT4" s="4"/>
      <c r="LOV4" s="13"/>
      <c r="LOW4" s="13"/>
      <c r="LOX4" s="14"/>
      <c r="LOY4" s="4"/>
      <c r="LOZ4" s="4"/>
      <c r="LPB4" s="13"/>
      <c r="LPC4" s="13"/>
      <c r="LPD4" s="14"/>
      <c r="LPE4" s="4"/>
      <c r="LPF4" s="4"/>
      <c r="LPH4" s="13"/>
      <c r="LPI4" s="13"/>
      <c r="LPJ4" s="14"/>
      <c r="LPK4" s="4"/>
      <c r="LPL4" s="4"/>
      <c r="LPN4" s="13"/>
      <c r="LPO4" s="13"/>
      <c r="LPP4" s="14"/>
      <c r="LPQ4" s="4"/>
      <c r="LPR4" s="4"/>
      <c r="LPT4" s="13"/>
      <c r="LPU4" s="13"/>
      <c r="LPV4" s="14"/>
      <c r="LPW4" s="4"/>
      <c r="LPX4" s="4"/>
      <c r="LPZ4" s="13"/>
      <c r="LQA4" s="13"/>
      <c r="LQB4" s="14"/>
      <c r="LQC4" s="4"/>
      <c r="LQD4" s="4"/>
      <c r="LQF4" s="13"/>
      <c r="LQG4" s="13"/>
      <c r="LQH4" s="14"/>
      <c r="LQI4" s="4"/>
      <c r="LQJ4" s="4"/>
      <c r="LQL4" s="13"/>
      <c r="LQM4" s="13"/>
      <c r="LQN4" s="14"/>
      <c r="LQO4" s="4"/>
      <c r="LQP4" s="4"/>
      <c r="LQR4" s="13"/>
      <c r="LQS4" s="13"/>
      <c r="LQT4" s="14"/>
      <c r="LQU4" s="4"/>
      <c r="LQV4" s="4"/>
      <c r="LQX4" s="13"/>
      <c r="LQY4" s="13"/>
      <c r="LQZ4" s="14"/>
      <c r="LRA4" s="4"/>
      <c r="LRB4" s="4"/>
      <c r="LRD4" s="13"/>
      <c r="LRE4" s="13"/>
      <c r="LRF4" s="14"/>
      <c r="LRG4" s="4"/>
      <c r="LRH4" s="4"/>
      <c r="LRJ4" s="13"/>
      <c r="LRK4" s="13"/>
      <c r="LRL4" s="14"/>
      <c r="LRM4" s="4"/>
      <c r="LRN4" s="4"/>
      <c r="LRP4" s="13"/>
      <c r="LRQ4" s="13"/>
      <c r="LRR4" s="14"/>
      <c r="LRS4" s="4"/>
      <c r="LRT4" s="4"/>
      <c r="LRV4" s="13"/>
      <c r="LRW4" s="13"/>
      <c r="LRX4" s="14"/>
      <c r="LRY4" s="4"/>
      <c r="LRZ4" s="4"/>
      <c r="LSB4" s="13"/>
      <c r="LSC4" s="13"/>
      <c r="LSD4" s="14"/>
      <c r="LSE4" s="4"/>
      <c r="LSF4" s="4"/>
      <c r="LSH4" s="13"/>
      <c r="LSI4" s="13"/>
      <c r="LSJ4" s="14"/>
      <c r="LSK4" s="4"/>
      <c r="LSL4" s="4"/>
      <c r="LSN4" s="13"/>
      <c r="LSO4" s="13"/>
      <c r="LSP4" s="14"/>
      <c r="LSQ4" s="4"/>
      <c r="LSR4" s="4"/>
      <c r="LST4" s="13"/>
      <c r="LSU4" s="13"/>
      <c r="LSV4" s="14"/>
      <c r="LSW4" s="4"/>
      <c r="LSX4" s="4"/>
      <c r="LSZ4" s="13"/>
      <c r="LTA4" s="13"/>
      <c r="LTB4" s="14"/>
      <c r="LTC4" s="4"/>
      <c r="LTD4" s="4"/>
      <c r="LTF4" s="13"/>
      <c r="LTG4" s="13"/>
      <c r="LTH4" s="14"/>
      <c r="LTI4" s="4"/>
      <c r="LTJ4" s="4"/>
      <c r="LTL4" s="13"/>
      <c r="LTM4" s="13"/>
      <c r="LTN4" s="14"/>
      <c r="LTO4" s="4"/>
      <c r="LTP4" s="4"/>
      <c r="LTR4" s="13"/>
      <c r="LTS4" s="13"/>
      <c r="LTT4" s="14"/>
      <c r="LTU4" s="4"/>
      <c r="LTV4" s="4"/>
      <c r="LTX4" s="13"/>
      <c r="LTY4" s="13"/>
      <c r="LTZ4" s="14"/>
      <c r="LUA4" s="4"/>
      <c r="LUB4" s="4"/>
      <c r="LUD4" s="13"/>
      <c r="LUE4" s="13"/>
      <c r="LUF4" s="14"/>
      <c r="LUG4" s="4"/>
      <c r="LUH4" s="4"/>
      <c r="LUJ4" s="13"/>
      <c r="LUK4" s="13"/>
      <c r="LUL4" s="14"/>
      <c r="LUM4" s="4"/>
      <c r="LUN4" s="4"/>
      <c r="LUP4" s="13"/>
      <c r="LUQ4" s="13"/>
      <c r="LUR4" s="14"/>
      <c r="LUS4" s="4"/>
      <c r="LUT4" s="4"/>
      <c r="LUV4" s="13"/>
      <c r="LUW4" s="13"/>
      <c r="LUX4" s="14"/>
      <c r="LUY4" s="4"/>
      <c r="LUZ4" s="4"/>
      <c r="LVB4" s="13"/>
      <c r="LVC4" s="13"/>
      <c r="LVD4" s="14"/>
      <c r="LVE4" s="4"/>
      <c r="LVF4" s="4"/>
      <c r="LVH4" s="13"/>
      <c r="LVI4" s="13"/>
      <c r="LVJ4" s="14"/>
      <c r="LVK4" s="4"/>
      <c r="LVL4" s="4"/>
      <c r="LVN4" s="13"/>
      <c r="LVO4" s="13"/>
      <c r="LVP4" s="14"/>
      <c r="LVQ4" s="4"/>
      <c r="LVR4" s="4"/>
      <c r="LVT4" s="13"/>
      <c r="LVU4" s="13"/>
      <c r="LVV4" s="14"/>
      <c r="LVW4" s="4"/>
      <c r="LVX4" s="4"/>
      <c r="LVZ4" s="13"/>
      <c r="LWA4" s="13"/>
      <c r="LWB4" s="14"/>
      <c r="LWC4" s="4"/>
      <c r="LWD4" s="4"/>
      <c r="LWF4" s="13"/>
      <c r="LWG4" s="13"/>
      <c r="LWH4" s="14"/>
      <c r="LWI4" s="4"/>
      <c r="LWJ4" s="4"/>
      <c r="LWL4" s="13"/>
      <c r="LWM4" s="13"/>
      <c r="LWN4" s="14"/>
      <c r="LWO4" s="4"/>
      <c r="LWP4" s="4"/>
      <c r="LWR4" s="13"/>
      <c r="LWS4" s="13"/>
      <c r="LWT4" s="14"/>
      <c r="LWU4" s="4"/>
      <c r="LWV4" s="4"/>
      <c r="LWX4" s="13"/>
      <c r="LWY4" s="13"/>
      <c r="LWZ4" s="14"/>
      <c r="LXA4" s="4"/>
      <c r="LXB4" s="4"/>
      <c r="LXD4" s="13"/>
      <c r="LXE4" s="13"/>
      <c r="LXF4" s="14"/>
      <c r="LXG4" s="4"/>
      <c r="LXH4" s="4"/>
      <c r="LXJ4" s="13"/>
      <c r="LXK4" s="13"/>
      <c r="LXL4" s="14"/>
      <c r="LXM4" s="4"/>
      <c r="LXN4" s="4"/>
      <c r="LXP4" s="13"/>
      <c r="LXQ4" s="13"/>
      <c r="LXR4" s="14"/>
      <c r="LXS4" s="4"/>
      <c r="LXT4" s="4"/>
      <c r="LXV4" s="13"/>
      <c r="LXW4" s="13"/>
      <c r="LXX4" s="14"/>
      <c r="LXY4" s="4"/>
      <c r="LXZ4" s="4"/>
      <c r="LYB4" s="13"/>
      <c r="LYC4" s="13"/>
      <c r="LYD4" s="14"/>
      <c r="LYE4" s="4"/>
      <c r="LYF4" s="4"/>
      <c r="LYH4" s="13"/>
      <c r="LYI4" s="13"/>
      <c r="LYJ4" s="14"/>
      <c r="LYK4" s="4"/>
      <c r="LYL4" s="4"/>
      <c r="LYN4" s="13"/>
      <c r="LYO4" s="13"/>
      <c r="LYP4" s="14"/>
      <c r="LYQ4" s="4"/>
      <c r="LYR4" s="4"/>
      <c r="LYT4" s="13"/>
      <c r="LYU4" s="13"/>
      <c r="LYV4" s="14"/>
      <c r="LYW4" s="4"/>
      <c r="LYX4" s="4"/>
      <c r="LYZ4" s="13"/>
      <c r="LZA4" s="13"/>
      <c r="LZB4" s="14"/>
      <c r="LZC4" s="4"/>
      <c r="LZD4" s="4"/>
      <c r="LZF4" s="13"/>
      <c r="LZG4" s="13"/>
      <c r="LZH4" s="14"/>
      <c r="LZI4" s="4"/>
      <c r="LZJ4" s="4"/>
      <c r="LZL4" s="13"/>
      <c r="LZM4" s="13"/>
      <c r="LZN4" s="14"/>
      <c r="LZO4" s="4"/>
      <c r="LZP4" s="4"/>
      <c r="LZR4" s="13"/>
      <c r="LZS4" s="13"/>
      <c r="LZT4" s="14"/>
      <c r="LZU4" s="4"/>
      <c r="LZV4" s="4"/>
      <c r="LZX4" s="13"/>
      <c r="LZY4" s="13"/>
      <c r="LZZ4" s="14"/>
      <c r="MAA4" s="4"/>
      <c r="MAB4" s="4"/>
      <c r="MAD4" s="13"/>
      <c r="MAE4" s="13"/>
      <c r="MAF4" s="14"/>
      <c r="MAG4" s="4"/>
      <c r="MAH4" s="4"/>
      <c r="MAJ4" s="13"/>
      <c r="MAK4" s="13"/>
      <c r="MAL4" s="14"/>
      <c r="MAM4" s="4"/>
      <c r="MAN4" s="4"/>
      <c r="MAP4" s="13"/>
      <c r="MAQ4" s="13"/>
      <c r="MAR4" s="14"/>
      <c r="MAS4" s="4"/>
      <c r="MAT4" s="4"/>
      <c r="MAV4" s="13"/>
      <c r="MAW4" s="13"/>
      <c r="MAX4" s="14"/>
      <c r="MAY4" s="4"/>
      <c r="MAZ4" s="4"/>
      <c r="MBB4" s="13"/>
      <c r="MBC4" s="13"/>
      <c r="MBD4" s="14"/>
      <c r="MBE4" s="4"/>
      <c r="MBF4" s="4"/>
      <c r="MBH4" s="13"/>
      <c r="MBI4" s="13"/>
      <c r="MBJ4" s="14"/>
      <c r="MBK4" s="4"/>
      <c r="MBL4" s="4"/>
      <c r="MBN4" s="13"/>
      <c r="MBO4" s="13"/>
      <c r="MBP4" s="14"/>
      <c r="MBQ4" s="4"/>
      <c r="MBR4" s="4"/>
      <c r="MBT4" s="13"/>
      <c r="MBU4" s="13"/>
      <c r="MBV4" s="14"/>
      <c r="MBW4" s="4"/>
      <c r="MBX4" s="4"/>
      <c r="MBZ4" s="13"/>
      <c r="MCA4" s="13"/>
      <c r="MCB4" s="14"/>
      <c r="MCC4" s="4"/>
      <c r="MCD4" s="4"/>
      <c r="MCF4" s="13"/>
      <c r="MCG4" s="13"/>
      <c r="MCH4" s="14"/>
      <c r="MCI4" s="4"/>
      <c r="MCJ4" s="4"/>
      <c r="MCL4" s="13"/>
      <c r="MCM4" s="13"/>
      <c r="MCN4" s="14"/>
      <c r="MCO4" s="4"/>
      <c r="MCP4" s="4"/>
      <c r="MCR4" s="13"/>
      <c r="MCS4" s="13"/>
      <c r="MCT4" s="14"/>
      <c r="MCU4" s="4"/>
      <c r="MCV4" s="4"/>
      <c r="MCX4" s="13"/>
      <c r="MCY4" s="13"/>
      <c r="MCZ4" s="14"/>
      <c r="MDA4" s="4"/>
      <c r="MDB4" s="4"/>
      <c r="MDD4" s="13"/>
      <c r="MDE4" s="13"/>
      <c r="MDF4" s="14"/>
      <c r="MDG4" s="4"/>
      <c r="MDH4" s="4"/>
      <c r="MDJ4" s="13"/>
      <c r="MDK4" s="13"/>
      <c r="MDL4" s="14"/>
      <c r="MDM4" s="4"/>
      <c r="MDN4" s="4"/>
      <c r="MDP4" s="13"/>
      <c r="MDQ4" s="13"/>
      <c r="MDR4" s="14"/>
      <c r="MDS4" s="4"/>
      <c r="MDT4" s="4"/>
      <c r="MDV4" s="13"/>
      <c r="MDW4" s="13"/>
      <c r="MDX4" s="14"/>
      <c r="MDY4" s="4"/>
      <c r="MDZ4" s="4"/>
      <c r="MEB4" s="13"/>
      <c r="MEC4" s="13"/>
      <c r="MED4" s="14"/>
      <c r="MEE4" s="4"/>
      <c r="MEF4" s="4"/>
      <c r="MEH4" s="13"/>
      <c r="MEI4" s="13"/>
      <c r="MEJ4" s="14"/>
      <c r="MEK4" s="4"/>
      <c r="MEL4" s="4"/>
      <c r="MEN4" s="13"/>
      <c r="MEO4" s="13"/>
      <c r="MEP4" s="14"/>
      <c r="MEQ4" s="4"/>
      <c r="MER4" s="4"/>
      <c r="MET4" s="13"/>
      <c r="MEU4" s="13"/>
      <c r="MEV4" s="14"/>
      <c r="MEW4" s="4"/>
      <c r="MEX4" s="4"/>
      <c r="MEZ4" s="13"/>
      <c r="MFA4" s="13"/>
      <c r="MFB4" s="14"/>
      <c r="MFC4" s="4"/>
      <c r="MFD4" s="4"/>
      <c r="MFF4" s="13"/>
      <c r="MFG4" s="13"/>
      <c r="MFH4" s="14"/>
      <c r="MFI4" s="4"/>
      <c r="MFJ4" s="4"/>
      <c r="MFL4" s="13"/>
      <c r="MFM4" s="13"/>
      <c r="MFN4" s="14"/>
      <c r="MFO4" s="4"/>
      <c r="MFP4" s="4"/>
      <c r="MFR4" s="13"/>
      <c r="MFS4" s="13"/>
      <c r="MFT4" s="14"/>
      <c r="MFU4" s="4"/>
      <c r="MFV4" s="4"/>
      <c r="MFX4" s="13"/>
      <c r="MFY4" s="13"/>
      <c r="MFZ4" s="14"/>
      <c r="MGA4" s="4"/>
      <c r="MGB4" s="4"/>
      <c r="MGD4" s="13"/>
      <c r="MGE4" s="13"/>
      <c r="MGF4" s="14"/>
      <c r="MGG4" s="4"/>
      <c r="MGH4" s="4"/>
      <c r="MGJ4" s="13"/>
      <c r="MGK4" s="13"/>
      <c r="MGL4" s="14"/>
      <c r="MGM4" s="4"/>
      <c r="MGN4" s="4"/>
      <c r="MGP4" s="13"/>
      <c r="MGQ4" s="13"/>
      <c r="MGR4" s="14"/>
      <c r="MGS4" s="4"/>
      <c r="MGT4" s="4"/>
      <c r="MGV4" s="13"/>
      <c r="MGW4" s="13"/>
      <c r="MGX4" s="14"/>
      <c r="MGY4" s="4"/>
      <c r="MGZ4" s="4"/>
      <c r="MHB4" s="13"/>
      <c r="MHC4" s="13"/>
      <c r="MHD4" s="14"/>
      <c r="MHE4" s="4"/>
      <c r="MHF4" s="4"/>
      <c r="MHH4" s="13"/>
      <c r="MHI4" s="13"/>
      <c r="MHJ4" s="14"/>
      <c r="MHK4" s="4"/>
      <c r="MHL4" s="4"/>
      <c r="MHN4" s="13"/>
      <c r="MHO4" s="13"/>
      <c r="MHP4" s="14"/>
      <c r="MHQ4" s="4"/>
      <c r="MHR4" s="4"/>
      <c r="MHT4" s="13"/>
      <c r="MHU4" s="13"/>
      <c r="MHV4" s="14"/>
      <c r="MHW4" s="4"/>
      <c r="MHX4" s="4"/>
      <c r="MHZ4" s="13"/>
      <c r="MIA4" s="13"/>
      <c r="MIB4" s="14"/>
      <c r="MIC4" s="4"/>
      <c r="MID4" s="4"/>
      <c r="MIF4" s="13"/>
      <c r="MIG4" s="13"/>
      <c r="MIH4" s="14"/>
      <c r="MII4" s="4"/>
      <c r="MIJ4" s="4"/>
      <c r="MIL4" s="13"/>
      <c r="MIM4" s="13"/>
      <c r="MIN4" s="14"/>
      <c r="MIO4" s="4"/>
      <c r="MIP4" s="4"/>
      <c r="MIR4" s="13"/>
      <c r="MIS4" s="13"/>
      <c r="MIT4" s="14"/>
      <c r="MIU4" s="4"/>
      <c r="MIV4" s="4"/>
      <c r="MIX4" s="13"/>
      <c r="MIY4" s="13"/>
      <c r="MIZ4" s="14"/>
      <c r="MJA4" s="4"/>
      <c r="MJB4" s="4"/>
      <c r="MJD4" s="13"/>
      <c r="MJE4" s="13"/>
      <c r="MJF4" s="14"/>
      <c r="MJG4" s="4"/>
      <c r="MJH4" s="4"/>
      <c r="MJJ4" s="13"/>
      <c r="MJK4" s="13"/>
      <c r="MJL4" s="14"/>
      <c r="MJM4" s="4"/>
      <c r="MJN4" s="4"/>
      <c r="MJP4" s="13"/>
      <c r="MJQ4" s="13"/>
      <c r="MJR4" s="14"/>
      <c r="MJS4" s="4"/>
      <c r="MJT4" s="4"/>
      <c r="MJV4" s="13"/>
      <c r="MJW4" s="13"/>
      <c r="MJX4" s="14"/>
      <c r="MJY4" s="4"/>
      <c r="MJZ4" s="4"/>
      <c r="MKB4" s="13"/>
      <c r="MKC4" s="13"/>
      <c r="MKD4" s="14"/>
      <c r="MKE4" s="4"/>
      <c r="MKF4" s="4"/>
      <c r="MKH4" s="13"/>
      <c r="MKI4" s="13"/>
      <c r="MKJ4" s="14"/>
      <c r="MKK4" s="4"/>
      <c r="MKL4" s="4"/>
      <c r="MKN4" s="13"/>
      <c r="MKO4" s="13"/>
      <c r="MKP4" s="14"/>
      <c r="MKQ4" s="4"/>
      <c r="MKR4" s="4"/>
      <c r="MKT4" s="13"/>
      <c r="MKU4" s="13"/>
      <c r="MKV4" s="14"/>
      <c r="MKW4" s="4"/>
      <c r="MKX4" s="4"/>
      <c r="MKZ4" s="13"/>
      <c r="MLA4" s="13"/>
      <c r="MLB4" s="14"/>
      <c r="MLC4" s="4"/>
      <c r="MLD4" s="4"/>
      <c r="MLF4" s="13"/>
      <c r="MLG4" s="13"/>
      <c r="MLH4" s="14"/>
      <c r="MLI4" s="4"/>
      <c r="MLJ4" s="4"/>
      <c r="MLL4" s="13"/>
      <c r="MLM4" s="13"/>
      <c r="MLN4" s="14"/>
      <c r="MLO4" s="4"/>
      <c r="MLP4" s="4"/>
      <c r="MLR4" s="13"/>
      <c r="MLS4" s="13"/>
      <c r="MLT4" s="14"/>
      <c r="MLU4" s="4"/>
      <c r="MLV4" s="4"/>
      <c r="MLX4" s="13"/>
      <c r="MLY4" s="13"/>
      <c r="MLZ4" s="14"/>
      <c r="MMA4" s="4"/>
      <c r="MMB4" s="4"/>
      <c r="MMD4" s="13"/>
      <c r="MME4" s="13"/>
      <c r="MMF4" s="14"/>
      <c r="MMG4" s="4"/>
      <c r="MMH4" s="4"/>
      <c r="MMJ4" s="13"/>
      <c r="MMK4" s="13"/>
      <c r="MML4" s="14"/>
      <c r="MMM4" s="4"/>
      <c r="MMN4" s="4"/>
      <c r="MMP4" s="13"/>
      <c r="MMQ4" s="13"/>
      <c r="MMR4" s="14"/>
      <c r="MMS4" s="4"/>
      <c r="MMT4" s="4"/>
      <c r="MMV4" s="13"/>
      <c r="MMW4" s="13"/>
      <c r="MMX4" s="14"/>
      <c r="MMY4" s="4"/>
      <c r="MMZ4" s="4"/>
      <c r="MNB4" s="13"/>
      <c r="MNC4" s="13"/>
      <c r="MND4" s="14"/>
      <c r="MNE4" s="4"/>
      <c r="MNF4" s="4"/>
      <c r="MNH4" s="13"/>
      <c r="MNI4" s="13"/>
      <c r="MNJ4" s="14"/>
      <c r="MNK4" s="4"/>
      <c r="MNL4" s="4"/>
      <c r="MNN4" s="13"/>
      <c r="MNO4" s="13"/>
      <c r="MNP4" s="14"/>
      <c r="MNQ4" s="4"/>
      <c r="MNR4" s="4"/>
      <c r="MNT4" s="13"/>
      <c r="MNU4" s="13"/>
      <c r="MNV4" s="14"/>
      <c r="MNW4" s="4"/>
      <c r="MNX4" s="4"/>
      <c r="MNZ4" s="13"/>
      <c r="MOA4" s="13"/>
      <c r="MOB4" s="14"/>
      <c r="MOC4" s="4"/>
      <c r="MOD4" s="4"/>
      <c r="MOF4" s="13"/>
      <c r="MOG4" s="13"/>
      <c r="MOH4" s="14"/>
      <c r="MOI4" s="4"/>
      <c r="MOJ4" s="4"/>
      <c r="MOL4" s="13"/>
      <c r="MOM4" s="13"/>
      <c r="MON4" s="14"/>
      <c r="MOO4" s="4"/>
      <c r="MOP4" s="4"/>
      <c r="MOR4" s="13"/>
      <c r="MOS4" s="13"/>
      <c r="MOT4" s="14"/>
      <c r="MOU4" s="4"/>
      <c r="MOV4" s="4"/>
      <c r="MOX4" s="13"/>
      <c r="MOY4" s="13"/>
      <c r="MOZ4" s="14"/>
      <c r="MPA4" s="4"/>
      <c r="MPB4" s="4"/>
      <c r="MPD4" s="13"/>
      <c r="MPE4" s="13"/>
      <c r="MPF4" s="14"/>
      <c r="MPG4" s="4"/>
      <c r="MPH4" s="4"/>
      <c r="MPJ4" s="13"/>
      <c r="MPK4" s="13"/>
      <c r="MPL4" s="14"/>
      <c r="MPM4" s="4"/>
      <c r="MPN4" s="4"/>
      <c r="MPP4" s="13"/>
      <c r="MPQ4" s="13"/>
      <c r="MPR4" s="14"/>
      <c r="MPS4" s="4"/>
      <c r="MPT4" s="4"/>
      <c r="MPV4" s="13"/>
      <c r="MPW4" s="13"/>
      <c r="MPX4" s="14"/>
      <c r="MPY4" s="4"/>
      <c r="MPZ4" s="4"/>
      <c r="MQB4" s="13"/>
      <c r="MQC4" s="13"/>
      <c r="MQD4" s="14"/>
      <c r="MQE4" s="4"/>
      <c r="MQF4" s="4"/>
      <c r="MQH4" s="13"/>
      <c r="MQI4" s="13"/>
      <c r="MQJ4" s="14"/>
      <c r="MQK4" s="4"/>
      <c r="MQL4" s="4"/>
      <c r="MQN4" s="13"/>
      <c r="MQO4" s="13"/>
      <c r="MQP4" s="14"/>
      <c r="MQQ4" s="4"/>
      <c r="MQR4" s="4"/>
      <c r="MQT4" s="13"/>
      <c r="MQU4" s="13"/>
      <c r="MQV4" s="14"/>
      <c r="MQW4" s="4"/>
      <c r="MQX4" s="4"/>
      <c r="MQZ4" s="13"/>
      <c r="MRA4" s="13"/>
      <c r="MRB4" s="14"/>
      <c r="MRC4" s="4"/>
      <c r="MRD4" s="4"/>
      <c r="MRF4" s="13"/>
      <c r="MRG4" s="13"/>
      <c r="MRH4" s="14"/>
      <c r="MRI4" s="4"/>
      <c r="MRJ4" s="4"/>
      <c r="MRL4" s="13"/>
      <c r="MRM4" s="13"/>
      <c r="MRN4" s="14"/>
      <c r="MRO4" s="4"/>
      <c r="MRP4" s="4"/>
      <c r="MRR4" s="13"/>
      <c r="MRS4" s="13"/>
      <c r="MRT4" s="14"/>
      <c r="MRU4" s="4"/>
      <c r="MRV4" s="4"/>
      <c r="MRX4" s="13"/>
      <c r="MRY4" s="13"/>
      <c r="MRZ4" s="14"/>
      <c r="MSA4" s="4"/>
      <c r="MSB4" s="4"/>
      <c r="MSD4" s="13"/>
      <c r="MSE4" s="13"/>
      <c r="MSF4" s="14"/>
      <c r="MSG4" s="4"/>
      <c r="MSH4" s="4"/>
      <c r="MSJ4" s="13"/>
      <c r="MSK4" s="13"/>
      <c r="MSL4" s="14"/>
      <c r="MSM4" s="4"/>
      <c r="MSN4" s="4"/>
      <c r="MSP4" s="13"/>
      <c r="MSQ4" s="13"/>
      <c r="MSR4" s="14"/>
      <c r="MSS4" s="4"/>
      <c r="MST4" s="4"/>
      <c r="MSV4" s="13"/>
      <c r="MSW4" s="13"/>
      <c r="MSX4" s="14"/>
      <c r="MSY4" s="4"/>
      <c r="MSZ4" s="4"/>
      <c r="MTB4" s="13"/>
      <c r="MTC4" s="13"/>
      <c r="MTD4" s="14"/>
      <c r="MTE4" s="4"/>
      <c r="MTF4" s="4"/>
      <c r="MTH4" s="13"/>
      <c r="MTI4" s="13"/>
      <c r="MTJ4" s="14"/>
      <c r="MTK4" s="4"/>
      <c r="MTL4" s="4"/>
      <c r="MTN4" s="13"/>
      <c r="MTO4" s="13"/>
      <c r="MTP4" s="14"/>
      <c r="MTQ4" s="4"/>
      <c r="MTR4" s="4"/>
      <c r="MTT4" s="13"/>
      <c r="MTU4" s="13"/>
      <c r="MTV4" s="14"/>
      <c r="MTW4" s="4"/>
      <c r="MTX4" s="4"/>
      <c r="MTZ4" s="13"/>
      <c r="MUA4" s="13"/>
      <c r="MUB4" s="14"/>
      <c r="MUC4" s="4"/>
      <c r="MUD4" s="4"/>
      <c r="MUF4" s="13"/>
      <c r="MUG4" s="13"/>
      <c r="MUH4" s="14"/>
      <c r="MUI4" s="4"/>
      <c r="MUJ4" s="4"/>
      <c r="MUL4" s="13"/>
      <c r="MUM4" s="13"/>
      <c r="MUN4" s="14"/>
      <c r="MUO4" s="4"/>
      <c r="MUP4" s="4"/>
      <c r="MUR4" s="13"/>
      <c r="MUS4" s="13"/>
      <c r="MUT4" s="14"/>
      <c r="MUU4" s="4"/>
      <c r="MUV4" s="4"/>
      <c r="MUX4" s="13"/>
      <c r="MUY4" s="13"/>
      <c r="MUZ4" s="14"/>
      <c r="MVA4" s="4"/>
      <c r="MVB4" s="4"/>
      <c r="MVD4" s="13"/>
      <c r="MVE4" s="13"/>
      <c r="MVF4" s="14"/>
      <c r="MVG4" s="4"/>
      <c r="MVH4" s="4"/>
      <c r="MVJ4" s="13"/>
      <c r="MVK4" s="13"/>
      <c r="MVL4" s="14"/>
      <c r="MVM4" s="4"/>
      <c r="MVN4" s="4"/>
      <c r="MVP4" s="13"/>
      <c r="MVQ4" s="13"/>
      <c r="MVR4" s="14"/>
      <c r="MVS4" s="4"/>
      <c r="MVT4" s="4"/>
      <c r="MVV4" s="13"/>
      <c r="MVW4" s="13"/>
      <c r="MVX4" s="14"/>
      <c r="MVY4" s="4"/>
      <c r="MVZ4" s="4"/>
      <c r="MWB4" s="13"/>
      <c r="MWC4" s="13"/>
      <c r="MWD4" s="14"/>
      <c r="MWE4" s="4"/>
      <c r="MWF4" s="4"/>
      <c r="MWH4" s="13"/>
      <c r="MWI4" s="13"/>
      <c r="MWJ4" s="14"/>
      <c r="MWK4" s="4"/>
      <c r="MWL4" s="4"/>
      <c r="MWN4" s="13"/>
      <c r="MWO4" s="13"/>
      <c r="MWP4" s="14"/>
      <c r="MWQ4" s="4"/>
      <c r="MWR4" s="4"/>
      <c r="MWT4" s="13"/>
      <c r="MWU4" s="13"/>
      <c r="MWV4" s="14"/>
      <c r="MWW4" s="4"/>
      <c r="MWX4" s="4"/>
      <c r="MWZ4" s="13"/>
      <c r="MXA4" s="13"/>
      <c r="MXB4" s="14"/>
      <c r="MXC4" s="4"/>
      <c r="MXD4" s="4"/>
      <c r="MXF4" s="13"/>
      <c r="MXG4" s="13"/>
      <c r="MXH4" s="14"/>
      <c r="MXI4" s="4"/>
      <c r="MXJ4" s="4"/>
      <c r="MXL4" s="13"/>
      <c r="MXM4" s="13"/>
      <c r="MXN4" s="14"/>
      <c r="MXO4" s="4"/>
      <c r="MXP4" s="4"/>
      <c r="MXR4" s="13"/>
      <c r="MXS4" s="13"/>
      <c r="MXT4" s="14"/>
      <c r="MXU4" s="4"/>
      <c r="MXV4" s="4"/>
      <c r="MXX4" s="13"/>
      <c r="MXY4" s="13"/>
      <c r="MXZ4" s="14"/>
      <c r="MYA4" s="4"/>
      <c r="MYB4" s="4"/>
      <c r="MYD4" s="13"/>
      <c r="MYE4" s="13"/>
      <c r="MYF4" s="14"/>
      <c r="MYG4" s="4"/>
      <c r="MYH4" s="4"/>
      <c r="MYJ4" s="13"/>
      <c r="MYK4" s="13"/>
      <c r="MYL4" s="14"/>
      <c r="MYM4" s="4"/>
      <c r="MYN4" s="4"/>
      <c r="MYP4" s="13"/>
      <c r="MYQ4" s="13"/>
      <c r="MYR4" s="14"/>
      <c r="MYS4" s="4"/>
      <c r="MYT4" s="4"/>
      <c r="MYV4" s="13"/>
      <c r="MYW4" s="13"/>
      <c r="MYX4" s="14"/>
      <c r="MYY4" s="4"/>
      <c r="MYZ4" s="4"/>
      <c r="MZB4" s="13"/>
      <c r="MZC4" s="13"/>
      <c r="MZD4" s="14"/>
      <c r="MZE4" s="4"/>
      <c r="MZF4" s="4"/>
      <c r="MZH4" s="13"/>
      <c r="MZI4" s="13"/>
      <c r="MZJ4" s="14"/>
      <c r="MZK4" s="4"/>
      <c r="MZL4" s="4"/>
      <c r="MZN4" s="13"/>
      <c r="MZO4" s="13"/>
      <c r="MZP4" s="14"/>
      <c r="MZQ4" s="4"/>
      <c r="MZR4" s="4"/>
      <c r="MZT4" s="13"/>
      <c r="MZU4" s="13"/>
      <c r="MZV4" s="14"/>
      <c r="MZW4" s="4"/>
      <c r="MZX4" s="4"/>
      <c r="MZZ4" s="13"/>
      <c r="NAA4" s="13"/>
      <c r="NAB4" s="14"/>
      <c r="NAC4" s="4"/>
      <c r="NAD4" s="4"/>
      <c r="NAF4" s="13"/>
      <c r="NAG4" s="13"/>
      <c r="NAH4" s="14"/>
      <c r="NAI4" s="4"/>
      <c r="NAJ4" s="4"/>
      <c r="NAL4" s="13"/>
      <c r="NAM4" s="13"/>
      <c r="NAN4" s="14"/>
      <c r="NAO4" s="4"/>
      <c r="NAP4" s="4"/>
      <c r="NAR4" s="13"/>
      <c r="NAS4" s="13"/>
      <c r="NAT4" s="14"/>
      <c r="NAU4" s="4"/>
      <c r="NAV4" s="4"/>
      <c r="NAX4" s="13"/>
      <c r="NAY4" s="13"/>
      <c r="NAZ4" s="14"/>
      <c r="NBA4" s="4"/>
      <c r="NBB4" s="4"/>
      <c r="NBD4" s="13"/>
      <c r="NBE4" s="13"/>
      <c r="NBF4" s="14"/>
      <c r="NBG4" s="4"/>
      <c r="NBH4" s="4"/>
      <c r="NBJ4" s="13"/>
      <c r="NBK4" s="13"/>
      <c r="NBL4" s="14"/>
      <c r="NBM4" s="4"/>
      <c r="NBN4" s="4"/>
      <c r="NBP4" s="13"/>
      <c r="NBQ4" s="13"/>
      <c r="NBR4" s="14"/>
      <c r="NBS4" s="4"/>
      <c r="NBT4" s="4"/>
      <c r="NBV4" s="13"/>
      <c r="NBW4" s="13"/>
      <c r="NBX4" s="14"/>
      <c r="NBY4" s="4"/>
      <c r="NBZ4" s="4"/>
      <c r="NCB4" s="13"/>
      <c r="NCC4" s="13"/>
      <c r="NCD4" s="14"/>
      <c r="NCE4" s="4"/>
      <c r="NCF4" s="4"/>
      <c r="NCH4" s="13"/>
      <c r="NCI4" s="13"/>
      <c r="NCJ4" s="14"/>
      <c r="NCK4" s="4"/>
      <c r="NCL4" s="4"/>
      <c r="NCN4" s="13"/>
      <c r="NCO4" s="13"/>
      <c r="NCP4" s="14"/>
      <c r="NCQ4" s="4"/>
      <c r="NCR4" s="4"/>
      <c r="NCT4" s="13"/>
      <c r="NCU4" s="13"/>
      <c r="NCV4" s="14"/>
      <c r="NCW4" s="4"/>
      <c r="NCX4" s="4"/>
      <c r="NCZ4" s="13"/>
      <c r="NDA4" s="13"/>
      <c r="NDB4" s="14"/>
      <c r="NDC4" s="4"/>
      <c r="NDD4" s="4"/>
      <c r="NDF4" s="13"/>
      <c r="NDG4" s="13"/>
      <c r="NDH4" s="14"/>
      <c r="NDI4" s="4"/>
      <c r="NDJ4" s="4"/>
      <c r="NDL4" s="13"/>
      <c r="NDM4" s="13"/>
      <c r="NDN4" s="14"/>
      <c r="NDO4" s="4"/>
      <c r="NDP4" s="4"/>
      <c r="NDR4" s="13"/>
      <c r="NDS4" s="13"/>
      <c r="NDT4" s="14"/>
      <c r="NDU4" s="4"/>
      <c r="NDV4" s="4"/>
      <c r="NDX4" s="13"/>
      <c r="NDY4" s="13"/>
      <c r="NDZ4" s="14"/>
      <c r="NEA4" s="4"/>
      <c r="NEB4" s="4"/>
      <c r="NED4" s="13"/>
      <c r="NEE4" s="13"/>
      <c r="NEF4" s="14"/>
      <c r="NEG4" s="4"/>
      <c r="NEH4" s="4"/>
      <c r="NEJ4" s="13"/>
      <c r="NEK4" s="13"/>
      <c r="NEL4" s="14"/>
      <c r="NEM4" s="4"/>
      <c r="NEN4" s="4"/>
      <c r="NEP4" s="13"/>
      <c r="NEQ4" s="13"/>
      <c r="NER4" s="14"/>
      <c r="NES4" s="4"/>
      <c r="NET4" s="4"/>
      <c r="NEV4" s="13"/>
      <c r="NEW4" s="13"/>
      <c r="NEX4" s="14"/>
      <c r="NEY4" s="4"/>
      <c r="NEZ4" s="4"/>
      <c r="NFB4" s="13"/>
      <c r="NFC4" s="13"/>
      <c r="NFD4" s="14"/>
      <c r="NFE4" s="4"/>
      <c r="NFF4" s="4"/>
      <c r="NFH4" s="13"/>
      <c r="NFI4" s="13"/>
      <c r="NFJ4" s="14"/>
      <c r="NFK4" s="4"/>
      <c r="NFL4" s="4"/>
      <c r="NFN4" s="13"/>
      <c r="NFO4" s="13"/>
      <c r="NFP4" s="14"/>
      <c r="NFQ4" s="4"/>
      <c r="NFR4" s="4"/>
      <c r="NFT4" s="13"/>
      <c r="NFU4" s="13"/>
      <c r="NFV4" s="14"/>
      <c r="NFW4" s="4"/>
      <c r="NFX4" s="4"/>
      <c r="NFZ4" s="13"/>
      <c r="NGA4" s="13"/>
      <c r="NGB4" s="14"/>
      <c r="NGC4" s="4"/>
      <c r="NGD4" s="4"/>
      <c r="NGF4" s="13"/>
      <c r="NGG4" s="13"/>
      <c r="NGH4" s="14"/>
      <c r="NGI4" s="4"/>
      <c r="NGJ4" s="4"/>
      <c r="NGL4" s="13"/>
      <c r="NGM4" s="13"/>
      <c r="NGN4" s="14"/>
      <c r="NGO4" s="4"/>
      <c r="NGP4" s="4"/>
      <c r="NGR4" s="13"/>
      <c r="NGS4" s="13"/>
      <c r="NGT4" s="14"/>
      <c r="NGU4" s="4"/>
      <c r="NGV4" s="4"/>
      <c r="NGX4" s="13"/>
      <c r="NGY4" s="13"/>
      <c r="NGZ4" s="14"/>
      <c r="NHA4" s="4"/>
      <c r="NHB4" s="4"/>
      <c r="NHD4" s="13"/>
      <c r="NHE4" s="13"/>
      <c r="NHF4" s="14"/>
      <c r="NHG4" s="4"/>
      <c r="NHH4" s="4"/>
      <c r="NHJ4" s="13"/>
      <c r="NHK4" s="13"/>
      <c r="NHL4" s="14"/>
      <c r="NHM4" s="4"/>
      <c r="NHN4" s="4"/>
      <c r="NHP4" s="13"/>
      <c r="NHQ4" s="13"/>
      <c r="NHR4" s="14"/>
      <c r="NHS4" s="4"/>
      <c r="NHT4" s="4"/>
      <c r="NHV4" s="13"/>
      <c r="NHW4" s="13"/>
      <c r="NHX4" s="14"/>
      <c r="NHY4" s="4"/>
      <c r="NHZ4" s="4"/>
      <c r="NIB4" s="13"/>
      <c r="NIC4" s="13"/>
      <c r="NID4" s="14"/>
      <c r="NIE4" s="4"/>
      <c r="NIF4" s="4"/>
      <c r="NIH4" s="13"/>
      <c r="NII4" s="13"/>
      <c r="NIJ4" s="14"/>
      <c r="NIK4" s="4"/>
      <c r="NIL4" s="4"/>
      <c r="NIN4" s="13"/>
      <c r="NIO4" s="13"/>
      <c r="NIP4" s="14"/>
      <c r="NIQ4" s="4"/>
      <c r="NIR4" s="4"/>
      <c r="NIT4" s="13"/>
      <c r="NIU4" s="13"/>
      <c r="NIV4" s="14"/>
      <c r="NIW4" s="4"/>
      <c r="NIX4" s="4"/>
      <c r="NIZ4" s="13"/>
      <c r="NJA4" s="13"/>
      <c r="NJB4" s="14"/>
      <c r="NJC4" s="4"/>
      <c r="NJD4" s="4"/>
      <c r="NJF4" s="13"/>
      <c r="NJG4" s="13"/>
      <c r="NJH4" s="14"/>
      <c r="NJI4" s="4"/>
      <c r="NJJ4" s="4"/>
      <c r="NJL4" s="13"/>
      <c r="NJM4" s="13"/>
      <c r="NJN4" s="14"/>
      <c r="NJO4" s="4"/>
      <c r="NJP4" s="4"/>
      <c r="NJR4" s="13"/>
      <c r="NJS4" s="13"/>
      <c r="NJT4" s="14"/>
      <c r="NJU4" s="4"/>
      <c r="NJV4" s="4"/>
      <c r="NJX4" s="13"/>
      <c r="NJY4" s="13"/>
      <c r="NJZ4" s="14"/>
      <c r="NKA4" s="4"/>
      <c r="NKB4" s="4"/>
      <c r="NKD4" s="13"/>
      <c r="NKE4" s="13"/>
      <c r="NKF4" s="14"/>
      <c r="NKG4" s="4"/>
      <c r="NKH4" s="4"/>
      <c r="NKJ4" s="13"/>
      <c r="NKK4" s="13"/>
      <c r="NKL4" s="14"/>
      <c r="NKM4" s="4"/>
      <c r="NKN4" s="4"/>
      <c r="NKP4" s="13"/>
      <c r="NKQ4" s="13"/>
      <c r="NKR4" s="14"/>
      <c r="NKS4" s="4"/>
      <c r="NKT4" s="4"/>
      <c r="NKV4" s="13"/>
      <c r="NKW4" s="13"/>
      <c r="NKX4" s="14"/>
      <c r="NKY4" s="4"/>
      <c r="NKZ4" s="4"/>
      <c r="NLB4" s="13"/>
      <c r="NLC4" s="13"/>
      <c r="NLD4" s="14"/>
      <c r="NLE4" s="4"/>
      <c r="NLF4" s="4"/>
      <c r="NLH4" s="13"/>
      <c r="NLI4" s="13"/>
      <c r="NLJ4" s="14"/>
      <c r="NLK4" s="4"/>
      <c r="NLL4" s="4"/>
      <c r="NLN4" s="13"/>
      <c r="NLO4" s="13"/>
      <c r="NLP4" s="14"/>
      <c r="NLQ4" s="4"/>
      <c r="NLR4" s="4"/>
      <c r="NLT4" s="13"/>
      <c r="NLU4" s="13"/>
      <c r="NLV4" s="14"/>
      <c r="NLW4" s="4"/>
      <c r="NLX4" s="4"/>
      <c r="NLZ4" s="13"/>
      <c r="NMA4" s="13"/>
      <c r="NMB4" s="14"/>
      <c r="NMC4" s="4"/>
      <c r="NMD4" s="4"/>
      <c r="NMF4" s="13"/>
      <c r="NMG4" s="13"/>
      <c r="NMH4" s="14"/>
      <c r="NMI4" s="4"/>
      <c r="NMJ4" s="4"/>
      <c r="NML4" s="13"/>
      <c r="NMM4" s="13"/>
      <c r="NMN4" s="14"/>
      <c r="NMO4" s="4"/>
      <c r="NMP4" s="4"/>
      <c r="NMR4" s="13"/>
      <c r="NMS4" s="13"/>
      <c r="NMT4" s="14"/>
      <c r="NMU4" s="4"/>
      <c r="NMV4" s="4"/>
      <c r="NMX4" s="13"/>
      <c r="NMY4" s="13"/>
      <c r="NMZ4" s="14"/>
      <c r="NNA4" s="4"/>
      <c r="NNB4" s="4"/>
      <c r="NND4" s="13"/>
      <c r="NNE4" s="13"/>
      <c r="NNF4" s="14"/>
      <c r="NNG4" s="4"/>
      <c r="NNH4" s="4"/>
      <c r="NNJ4" s="13"/>
      <c r="NNK4" s="13"/>
      <c r="NNL4" s="14"/>
      <c r="NNM4" s="4"/>
      <c r="NNN4" s="4"/>
      <c r="NNP4" s="13"/>
      <c r="NNQ4" s="13"/>
      <c r="NNR4" s="14"/>
      <c r="NNS4" s="4"/>
      <c r="NNT4" s="4"/>
      <c r="NNV4" s="13"/>
      <c r="NNW4" s="13"/>
      <c r="NNX4" s="14"/>
      <c r="NNY4" s="4"/>
      <c r="NNZ4" s="4"/>
      <c r="NOB4" s="13"/>
      <c r="NOC4" s="13"/>
      <c r="NOD4" s="14"/>
      <c r="NOE4" s="4"/>
      <c r="NOF4" s="4"/>
      <c r="NOH4" s="13"/>
      <c r="NOI4" s="13"/>
      <c r="NOJ4" s="14"/>
      <c r="NOK4" s="4"/>
      <c r="NOL4" s="4"/>
      <c r="NON4" s="13"/>
      <c r="NOO4" s="13"/>
      <c r="NOP4" s="14"/>
      <c r="NOQ4" s="4"/>
      <c r="NOR4" s="4"/>
      <c r="NOT4" s="13"/>
      <c r="NOU4" s="13"/>
      <c r="NOV4" s="14"/>
      <c r="NOW4" s="4"/>
      <c r="NOX4" s="4"/>
      <c r="NOZ4" s="13"/>
      <c r="NPA4" s="13"/>
      <c r="NPB4" s="14"/>
      <c r="NPC4" s="4"/>
      <c r="NPD4" s="4"/>
      <c r="NPF4" s="13"/>
      <c r="NPG4" s="13"/>
      <c r="NPH4" s="14"/>
      <c r="NPI4" s="4"/>
      <c r="NPJ4" s="4"/>
      <c r="NPL4" s="13"/>
      <c r="NPM4" s="13"/>
      <c r="NPN4" s="14"/>
      <c r="NPO4" s="4"/>
      <c r="NPP4" s="4"/>
      <c r="NPR4" s="13"/>
      <c r="NPS4" s="13"/>
      <c r="NPT4" s="14"/>
      <c r="NPU4" s="4"/>
      <c r="NPV4" s="4"/>
      <c r="NPX4" s="13"/>
      <c r="NPY4" s="13"/>
      <c r="NPZ4" s="14"/>
      <c r="NQA4" s="4"/>
      <c r="NQB4" s="4"/>
      <c r="NQD4" s="13"/>
      <c r="NQE4" s="13"/>
      <c r="NQF4" s="14"/>
      <c r="NQG4" s="4"/>
      <c r="NQH4" s="4"/>
      <c r="NQJ4" s="13"/>
      <c r="NQK4" s="13"/>
      <c r="NQL4" s="14"/>
      <c r="NQM4" s="4"/>
      <c r="NQN4" s="4"/>
      <c r="NQP4" s="13"/>
      <c r="NQQ4" s="13"/>
      <c r="NQR4" s="14"/>
      <c r="NQS4" s="4"/>
      <c r="NQT4" s="4"/>
      <c r="NQV4" s="13"/>
      <c r="NQW4" s="13"/>
      <c r="NQX4" s="14"/>
      <c r="NQY4" s="4"/>
      <c r="NQZ4" s="4"/>
      <c r="NRB4" s="13"/>
      <c r="NRC4" s="13"/>
      <c r="NRD4" s="14"/>
      <c r="NRE4" s="4"/>
      <c r="NRF4" s="4"/>
      <c r="NRH4" s="13"/>
      <c r="NRI4" s="13"/>
      <c r="NRJ4" s="14"/>
      <c r="NRK4" s="4"/>
      <c r="NRL4" s="4"/>
      <c r="NRN4" s="13"/>
      <c r="NRO4" s="13"/>
      <c r="NRP4" s="14"/>
      <c r="NRQ4" s="4"/>
      <c r="NRR4" s="4"/>
      <c r="NRT4" s="13"/>
      <c r="NRU4" s="13"/>
      <c r="NRV4" s="14"/>
      <c r="NRW4" s="4"/>
      <c r="NRX4" s="4"/>
      <c r="NRZ4" s="13"/>
      <c r="NSA4" s="13"/>
      <c r="NSB4" s="14"/>
      <c r="NSC4" s="4"/>
      <c r="NSD4" s="4"/>
      <c r="NSF4" s="13"/>
      <c r="NSG4" s="13"/>
      <c r="NSH4" s="14"/>
      <c r="NSI4" s="4"/>
      <c r="NSJ4" s="4"/>
      <c r="NSL4" s="13"/>
      <c r="NSM4" s="13"/>
      <c r="NSN4" s="14"/>
      <c r="NSO4" s="4"/>
      <c r="NSP4" s="4"/>
      <c r="NSR4" s="13"/>
      <c r="NSS4" s="13"/>
      <c r="NST4" s="14"/>
      <c r="NSU4" s="4"/>
      <c r="NSV4" s="4"/>
      <c r="NSX4" s="13"/>
      <c r="NSY4" s="13"/>
      <c r="NSZ4" s="14"/>
      <c r="NTA4" s="4"/>
      <c r="NTB4" s="4"/>
      <c r="NTD4" s="13"/>
      <c r="NTE4" s="13"/>
      <c r="NTF4" s="14"/>
      <c r="NTG4" s="4"/>
      <c r="NTH4" s="4"/>
      <c r="NTJ4" s="13"/>
      <c r="NTK4" s="13"/>
      <c r="NTL4" s="14"/>
      <c r="NTM4" s="4"/>
      <c r="NTN4" s="4"/>
      <c r="NTP4" s="13"/>
      <c r="NTQ4" s="13"/>
      <c r="NTR4" s="14"/>
      <c r="NTS4" s="4"/>
      <c r="NTT4" s="4"/>
      <c r="NTV4" s="13"/>
      <c r="NTW4" s="13"/>
      <c r="NTX4" s="14"/>
      <c r="NTY4" s="4"/>
      <c r="NTZ4" s="4"/>
      <c r="NUB4" s="13"/>
      <c r="NUC4" s="13"/>
      <c r="NUD4" s="14"/>
      <c r="NUE4" s="4"/>
      <c r="NUF4" s="4"/>
      <c r="NUH4" s="13"/>
      <c r="NUI4" s="13"/>
      <c r="NUJ4" s="14"/>
      <c r="NUK4" s="4"/>
      <c r="NUL4" s="4"/>
      <c r="NUN4" s="13"/>
      <c r="NUO4" s="13"/>
      <c r="NUP4" s="14"/>
      <c r="NUQ4" s="4"/>
      <c r="NUR4" s="4"/>
      <c r="NUT4" s="13"/>
      <c r="NUU4" s="13"/>
      <c r="NUV4" s="14"/>
      <c r="NUW4" s="4"/>
      <c r="NUX4" s="4"/>
      <c r="NUZ4" s="13"/>
      <c r="NVA4" s="13"/>
      <c r="NVB4" s="14"/>
      <c r="NVC4" s="4"/>
      <c r="NVD4" s="4"/>
      <c r="NVF4" s="13"/>
      <c r="NVG4" s="13"/>
      <c r="NVH4" s="14"/>
      <c r="NVI4" s="4"/>
      <c r="NVJ4" s="4"/>
      <c r="NVL4" s="13"/>
      <c r="NVM4" s="13"/>
      <c r="NVN4" s="14"/>
      <c r="NVO4" s="4"/>
      <c r="NVP4" s="4"/>
      <c r="NVR4" s="13"/>
      <c r="NVS4" s="13"/>
      <c r="NVT4" s="14"/>
      <c r="NVU4" s="4"/>
      <c r="NVV4" s="4"/>
      <c r="NVX4" s="13"/>
      <c r="NVY4" s="13"/>
      <c r="NVZ4" s="14"/>
      <c r="NWA4" s="4"/>
      <c r="NWB4" s="4"/>
      <c r="NWD4" s="13"/>
      <c r="NWE4" s="13"/>
      <c r="NWF4" s="14"/>
      <c r="NWG4" s="4"/>
      <c r="NWH4" s="4"/>
      <c r="NWJ4" s="13"/>
      <c r="NWK4" s="13"/>
      <c r="NWL4" s="14"/>
      <c r="NWM4" s="4"/>
      <c r="NWN4" s="4"/>
      <c r="NWP4" s="13"/>
      <c r="NWQ4" s="13"/>
      <c r="NWR4" s="14"/>
      <c r="NWS4" s="4"/>
      <c r="NWT4" s="4"/>
      <c r="NWV4" s="13"/>
      <c r="NWW4" s="13"/>
      <c r="NWX4" s="14"/>
      <c r="NWY4" s="4"/>
      <c r="NWZ4" s="4"/>
      <c r="NXB4" s="13"/>
      <c r="NXC4" s="13"/>
      <c r="NXD4" s="14"/>
      <c r="NXE4" s="4"/>
      <c r="NXF4" s="4"/>
      <c r="NXH4" s="13"/>
      <c r="NXI4" s="13"/>
      <c r="NXJ4" s="14"/>
      <c r="NXK4" s="4"/>
      <c r="NXL4" s="4"/>
      <c r="NXN4" s="13"/>
      <c r="NXO4" s="13"/>
      <c r="NXP4" s="14"/>
      <c r="NXQ4" s="4"/>
      <c r="NXR4" s="4"/>
      <c r="NXT4" s="13"/>
      <c r="NXU4" s="13"/>
      <c r="NXV4" s="14"/>
      <c r="NXW4" s="4"/>
      <c r="NXX4" s="4"/>
      <c r="NXZ4" s="13"/>
      <c r="NYA4" s="13"/>
      <c r="NYB4" s="14"/>
      <c r="NYC4" s="4"/>
      <c r="NYD4" s="4"/>
      <c r="NYF4" s="13"/>
      <c r="NYG4" s="13"/>
      <c r="NYH4" s="14"/>
      <c r="NYI4" s="4"/>
      <c r="NYJ4" s="4"/>
      <c r="NYL4" s="13"/>
      <c r="NYM4" s="13"/>
      <c r="NYN4" s="14"/>
      <c r="NYO4" s="4"/>
      <c r="NYP4" s="4"/>
      <c r="NYR4" s="13"/>
      <c r="NYS4" s="13"/>
      <c r="NYT4" s="14"/>
      <c r="NYU4" s="4"/>
      <c r="NYV4" s="4"/>
      <c r="NYX4" s="13"/>
      <c r="NYY4" s="13"/>
      <c r="NYZ4" s="14"/>
      <c r="NZA4" s="4"/>
      <c r="NZB4" s="4"/>
      <c r="NZD4" s="13"/>
      <c r="NZE4" s="13"/>
      <c r="NZF4" s="14"/>
      <c r="NZG4" s="4"/>
      <c r="NZH4" s="4"/>
      <c r="NZJ4" s="13"/>
      <c r="NZK4" s="13"/>
      <c r="NZL4" s="14"/>
      <c r="NZM4" s="4"/>
      <c r="NZN4" s="4"/>
      <c r="NZP4" s="13"/>
      <c r="NZQ4" s="13"/>
      <c r="NZR4" s="14"/>
      <c r="NZS4" s="4"/>
      <c r="NZT4" s="4"/>
      <c r="NZV4" s="13"/>
      <c r="NZW4" s="13"/>
      <c r="NZX4" s="14"/>
      <c r="NZY4" s="4"/>
      <c r="NZZ4" s="4"/>
      <c r="OAB4" s="13"/>
      <c r="OAC4" s="13"/>
      <c r="OAD4" s="14"/>
      <c r="OAE4" s="4"/>
      <c r="OAF4" s="4"/>
      <c r="OAH4" s="13"/>
      <c r="OAI4" s="13"/>
      <c r="OAJ4" s="14"/>
      <c r="OAK4" s="4"/>
      <c r="OAL4" s="4"/>
      <c r="OAN4" s="13"/>
      <c r="OAO4" s="13"/>
      <c r="OAP4" s="14"/>
      <c r="OAQ4" s="4"/>
      <c r="OAR4" s="4"/>
      <c r="OAT4" s="13"/>
      <c r="OAU4" s="13"/>
      <c r="OAV4" s="14"/>
      <c r="OAW4" s="4"/>
      <c r="OAX4" s="4"/>
      <c r="OAZ4" s="13"/>
      <c r="OBA4" s="13"/>
      <c r="OBB4" s="14"/>
      <c r="OBC4" s="4"/>
      <c r="OBD4" s="4"/>
      <c r="OBF4" s="13"/>
      <c r="OBG4" s="13"/>
      <c r="OBH4" s="14"/>
      <c r="OBI4" s="4"/>
      <c r="OBJ4" s="4"/>
      <c r="OBL4" s="13"/>
      <c r="OBM4" s="13"/>
      <c r="OBN4" s="14"/>
      <c r="OBO4" s="4"/>
      <c r="OBP4" s="4"/>
      <c r="OBR4" s="13"/>
      <c r="OBS4" s="13"/>
      <c r="OBT4" s="14"/>
      <c r="OBU4" s="4"/>
      <c r="OBV4" s="4"/>
      <c r="OBX4" s="13"/>
      <c r="OBY4" s="13"/>
      <c r="OBZ4" s="14"/>
      <c r="OCA4" s="4"/>
      <c r="OCB4" s="4"/>
      <c r="OCD4" s="13"/>
      <c r="OCE4" s="13"/>
      <c r="OCF4" s="14"/>
      <c r="OCG4" s="4"/>
      <c r="OCH4" s="4"/>
      <c r="OCJ4" s="13"/>
      <c r="OCK4" s="13"/>
      <c r="OCL4" s="14"/>
      <c r="OCM4" s="4"/>
      <c r="OCN4" s="4"/>
      <c r="OCP4" s="13"/>
      <c r="OCQ4" s="13"/>
      <c r="OCR4" s="14"/>
      <c r="OCS4" s="4"/>
      <c r="OCT4" s="4"/>
      <c r="OCV4" s="13"/>
      <c r="OCW4" s="13"/>
      <c r="OCX4" s="14"/>
      <c r="OCY4" s="4"/>
      <c r="OCZ4" s="4"/>
      <c r="ODB4" s="13"/>
      <c r="ODC4" s="13"/>
      <c r="ODD4" s="14"/>
      <c r="ODE4" s="4"/>
      <c r="ODF4" s="4"/>
      <c r="ODH4" s="13"/>
      <c r="ODI4" s="13"/>
      <c r="ODJ4" s="14"/>
      <c r="ODK4" s="4"/>
      <c r="ODL4" s="4"/>
      <c r="ODN4" s="13"/>
      <c r="ODO4" s="13"/>
      <c r="ODP4" s="14"/>
      <c r="ODQ4" s="4"/>
      <c r="ODR4" s="4"/>
      <c r="ODT4" s="13"/>
      <c r="ODU4" s="13"/>
      <c r="ODV4" s="14"/>
      <c r="ODW4" s="4"/>
      <c r="ODX4" s="4"/>
      <c r="ODZ4" s="13"/>
      <c r="OEA4" s="13"/>
      <c r="OEB4" s="14"/>
      <c r="OEC4" s="4"/>
      <c r="OED4" s="4"/>
      <c r="OEF4" s="13"/>
      <c r="OEG4" s="13"/>
      <c r="OEH4" s="14"/>
      <c r="OEI4" s="4"/>
      <c r="OEJ4" s="4"/>
      <c r="OEL4" s="13"/>
      <c r="OEM4" s="13"/>
      <c r="OEN4" s="14"/>
      <c r="OEO4" s="4"/>
      <c r="OEP4" s="4"/>
      <c r="OER4" s="13"/>
      <c r="OES4" s="13"/>
      <c r="OET4" s="14"/>
      <c r="OEU4" s="4"/>
      <c r="OEV4" s="4"/>
      <c r="OEX4" s="13"/>
      <c r="OEY4" s="13"/>
      <c r="OEZ4" s="14"/>
      <c r="OFA4" s="4"/>
      <c r="OFB4" s="4"/>
      <c r="OFD4" s="13"/>
      <c r="OFE4" s="13"/>
      <c r="OFF4" s="14"/>
      <c r="OFG4" s="4"/>
      <c r="OFH4" s="4"/>
      <c r="OFJ4" s="13"/>
      <c r="OFK4" s="13"/>
      <c r="OFL4" s="14"/>
      <c r="OFM4" s="4"/>
      <c r="OFN4" s="4"/>
      <c r="OFP4" s="13"/>
      <c r="OFQ4" s="13"/>
      <c r="OFR4" s="14"/>
      <c r="OFS4" s="4"/>
      <c r="OFT4" s="4"/>
      <c r="OFV4" s="13"/>
      <c r="OFW4" s="13"/>
      <c r="OFX4" s="14"/>
      <c r="OFY4" s="4"/>
      <c r="OFZ4" s="4"/>
      <c r="OGB4" s="13"/>
      <c r="OGC4" s="13"/>
      <c r="OGD4" s="14"/>
      <c r="OGE4" s="4"/>
      <c r="OGF4" s="4"/>
      <c r="OGH4" s="13"/>
      <c r="OGI4" s="13"/>
      <c r="OGJ4" s="14"/>
      <c r="OGK4" s="4"/>
      <c r="OGL4" s="4"/>
      <c r="OGN4" s="13"/>
      <c r="OGO4" s="13"/>
      <c r="OGP4" s="14"/>
      <c r="OGQ4" s="4"/>
      <c r="OGR4" s="4"/>
      <c r="OGT4" s="13"/>
      <c r="OGU4" s="13"/>
      <c r="OGV4" s="14"/>
      <c r="OGW4" s="4"/>
      <c r="OGX4" s="4"/>
      <c r="OGZ4" s="13"/>
      <c r="OHA4" s="13"/>
      <c r="OHB4" s="14"/>
      <c r="OHC4" s="4"/>
      <c r="OHD4" s="4"/>
      <c r="OHF4" s="13"/>
      <c r="OHG4" s="13"/>
      <c r="OHH4" s="14"/>
      <c r="OHI4" s="4"/>
      <c r="OHJ4" s="4"/>
      <c r="OHL4" s="13"/>
      <c r="OHM4" s="13"/>
      <c r="OHN4" s="14"/>
      <c r="OHO4" s="4"/>
      <c r="OHP4" s="4"/>
      <c r="OHR4" s="13"/>
      <c r="OHS4" s="13"/>
      <c r="OHT4" s="14"/>
      <c r="OHU4" s="4"/>
      <c r="OHV4" s="4"/>
      <c r="OHX4" s="13"/>
      <c r="OHY4" s="13"/>
      <c r="OHZ4" s="14"/>
      <c r="OIA4" s="4"/>
      <c r="OIB4" s="4"/>
      <c r="OID4" s="13"/>
      <c r="OIE4" s="13"/>
      <c r="OIF4" s="14"/>
      <c r="OIG4" s="4"/>
      <c r="OIH4" s="4"/>
      <c r="OIJ4" s="13"/>
      <c r="OIK4" s="13"/>
      <c r="OIL4" s="14"/>
      <c r="OIM4" s="4"/>
      <c r="OIN4" s="4"/>
      <c r="OIP4" s="13"/>
      <c r="OIQ4" s="13"/>
      <c r="OIR4" s="14"/>
      <c r="OIS4" s="4"/>
      <c r="OIT4" s="4"/>
      <c r="OIV4" s="13"/>
      <c r="OIW4" s="13"/>
      <c r="OIX4" s="14"/>
      <c r="OIY4" s="4"/>
      <c r="OIZ4" s="4"/>
      <c r="OJB4" s="13"/>
      <c r="OJC4" s="13"/>
      <c r="OJD4" s="14"/>
      <c r="OJE4" s="4"/>
      <c r="OJF4" s="4"/>
      <c r="OJH4" s="13"/>
      <c r="OJI4" s="13"/>
      <c r="OJJ4" s="14"/>
      <c r="OJK4" s="4"/>
      <c r="OJL4" s="4"/>
      <c r="OJN4" s="13"/>
      <c r="OJO4" s="13"/>
      <c r="OJP4" s="14"/>
      <c r="OJQ4" s="4"/>
      <c r="OJR4" s="4"/>
      <c r="OJT4" s="13"/>
      <c r="OJU4" s="13"/>
      <c r="OJV4" s="14"/>
      <c r="OJW4" s="4"/>
      <c r="OJX4" s="4"/>
      <c r="OJZ4" s="13"/>
      <c r="OKA4" s="13"/>
      <c r="OKB4" s="14"/>
      <c r="OKC4" s="4"/>
      <c r="OKD4" s="4"/>
      <c r="OKF4" s="13"/>
      <c r="OKG4" s="13"/>
      <c r="OKH4" s="14"/>
      <c r="OKI4" s="4"/>
      <c r="OKJ4" s="4"/>
      <c r="OKL4" s="13"/>
      <c r="OKM4" s="13"/>
      <c r="OKN4" s="14"/>
      <c r="OKO4" s="4"/>
      <c r="OKP4" s="4"/>
      <c r="OKR4" s="13"/>
      <c r="OKS4" s="13"/>
      <c r="OKT4" s="14"/>
      <c r="OKU4" s="4"/>
      <c r="OKV4" s="4"/>
      <c r="OKX4" s="13"/>
      <c r="OKY4" s="13"/>
      <c r="OKZ4" s="14"/>
      <c r="OLA4" s="4"/>
      <c r="OLB4" s="4"/>
      <c r="OLD4" s="13"/>
      <c r="OLE4" s="13"/>
      <c r="OLF4" s="14"/>
      <c r="OLG4" s="4"/>
      <c r="OLH4" s="4"/>
      <c r="OLJ4" s="13"/>
      <c r="OLK4" s="13"/>
      <c r="OLL4" s="14"/>
      <c r="OLM4" s="4"/>
      <c r="OLN4" s="4"/>
      <c r="OLP4" s="13"/>
      <c r="OLQ4" s="13"/>
      <c r="OLR4" s="14"/>
      <c r="OLS4" s="4"/>
      <c r="OLT4" s="4"/>
      <c r="OLV4" s="13"/>
      <c r="OLW4" s="13"/>
      <c r="OLX4" s="14"/>
      <c r="OLY4" s="4"/>
      <c r="OLZ4" s="4"/>
      <c r="OMB4" s="13"/>
      <c r="OMC4" s="13"/>
      <c r="OMD4" s="14"/>
      <c r="OME4" s="4"/>
      <c r="OMF4" s="4"/>
      <c r="OMH4" s="13"/>
      <c r="OMI4" s="13"/>
      <c r="OMJ4" s="14"/>
      <c r="OMK4" s="4"/>
      <c r="OML4" s="4"/>
      <c r="OMN4" s="13"/>
      <c r="OMO4" s="13"/>
      <c r="OMP4" s="14"/>
      <c r="OMQ4" s="4"/>
      <c r="OMR4" s="4"/>
      <c r="OMT4" s="13"/>
      <c r="OMU4" s="13"/>
      <c r="OMV4" s="14"/>
      <c r="OMW4" s="4"/>
      <c r="OMX4" s="4"/>
      <c r="OMZ4" s="13"/>
      <c r="ONA4" s="13"/>
      <c r="ONB4" s="14"/>
      <c r="ONC4" s="4"/>
      <c r="OND4" s="4"/>
      <c r="ONF4" s="13"/>
      <c r="ONG4" s="13"/>
      <c r="ONH4" s="14"/>
      <c r="ONI4" s="4"/>
      <c r="ONJ4" s="4"/>
      <c r="ONL4" s="13"/>
      <c r="ONM4" s="13"/>
      <c r="ONN4" s="14"/>
      <c r="ONO4" s="4"/>
      <c r="ONP4" s="4"/>
      <c r="ONR4" s="13"/>
      <c r="ONS4" s="13"/>
      <c r="ONT4" s="14"/>
      <c r="ONU4" s="4"/>
      <c r="ONV4" s="4"/>
      <c r="ONX4" s="13"/>
      <c r="ONY4" s="13"/>
      <c r="ONZ4" s="14"/>
      <c r="OOA4" s="4"/>
      <c r="OOB4" s="4"/>
      <c r="OOD4" s="13"/>
      <c r="OOE4" s="13"/>
      <c r="OOF4" s="14"/>
      <c r="OOG4" s="4"/>
      <c r="OOH4" s="4"/>
      <c r="OOJ4" s="13"/>
      <c r="OOK4" s="13"/>
      <c r="OOL4" s="14"/>
      <c r="OOM4" s="4"/>
      <c r="OON4" s="4"/>
      <c r="OOP4" s="13"/>
      <c r="OOQ4" s="13"/>
      <c r="OOR4" s="14"/>
      <c r="OOS4" s="4"/>
      <c r="OOT4" s="4"/>
      <c r="OOV4" s="13"/>
      <c r="OOW4" s="13"/>
      <c r="OOX4" s="14"/>
      <c r="OOY4" s="4"/>
      <c r="OOZ4" s="4"/>
      <c r="OPB4" s="13"/>
      <c r="OPC4" s="13"/>
      <c r="OPD4" s="14"/>
      <c r="OPE4" s="4"/>
      <c r="OPF4" s="4"/>
      <c r="OPH4" s="13"/>
      <c r="OPI4" s="13"/>
      <c r="OPJ4" s="14"/>
      <c r="OPK4" s="4"/>
      <c r="OPL4" s="4"/>
      <c r="OPN4" s="13"/>
      <c r="OPO4" s="13"/>
      <c r="OPP4" s="14"/>
      <c r="OPQ4" s="4"/>
      <c r="OPR4" s="4"/>
      <c r="OPT4" s="13"/>
      <c r="OPU4" s="13"/>
      <c r="OPV4" s="14"/>
      <c r="OPW4" s="4"/>
      <c r="OPX4" s="4"/>
      <c r="OPZ4" s="13"/>
      <c r="OQA4" s="13"/>
      <c r="OQB4" s="14"/>
      <c r="OQC4" s="4"/>
      <c r="OQD4" s="4"/>
      <c r="OQF4" s="13"/>
      <c r="OQG4" s="13"/>
      <c r="OQH4" s="14"/>
      <c r="OQI4" s="4"/>
      <c r="OQJ4" s="4"/>
      <c r="OQL4" s="13"/>
      <c r="OQM4" s="13"/>
      <c r="OQN4" s="14"/>
      <c r="OQO4" s="4"/>
      <c r="OQP4" s="4"/>
      <c r="OQR4" s="13"/>
      <c r="OQS4" s="13"/>
      <c r="OQT4" s="14"/>
      <c r="OQU4" s="4"/>
      <c r="OQV4" s="4"/>
      <c r="OQX4" s="13"/>
      <c r="OQY4" s="13"/>
      <c r="OQZ4" s="14"/>
      <c r="ORA4" s="4"/>
      <c r="ORB4" s="4"/>
      <c r="ORD4" s="13"/>
      <c r="ORE4" s="13"/>
      <c r="ORF4" s="14"/>
      <c r="ORG4" s="4"/>
      <c r="ORH4" s="4"/>
      <c r="ORJ4" s="13"/>
      <c r="ORK4" s="13"/>
      <c r="ORL4" s="14"/>
      <c r="ORM4" s="4"/>
      <c r="ORN4" s="4"/>
      <c r="ORP4" s="13"/>
      <c r="ORQ4" s="13"/>
      <c r="ORR4" s="14"/>
      <c r="ORS4" s="4"/>
      <c r="ORT4" s="4"/>
      <c r="ORV4" s="13"/>
      <c r="ORW4" s="13"/>
      <c r="ORX4" s="14"/>
      <c r="ORY4" s="4"/>
      <c r="ORZ4" s="4"/>
      <c r="OSB4" s="13"/>
      <c r="OSC4" s="13"/>
      <c r="OSD4" s="14"/>
      <c r="OSE4" s="4"/>
      <c r="OSF4" s="4"/>
      <c r="OSH4" s="13"/>
      <c r="OSI4" s="13"/>
      <c r="OSJ4" s="14"/>
      <c r="OSK4" s="4"/>
      <c r="OSL4" s="4"/>
      <c r="OSN4" s="13"/>
      <c r="OSO4" s="13"/>
      <c r="OSP4" s="14"/>
      <c r="OSQ4" s="4"/>
      <c r="OSR4" s="4"/>
      <c r="OST4" s="13"/>
      <c r="OSU4" s="13"/>
      <c r="OSV4" s="14"/>
      <c r="OSW4" s="4"/>
      <c r="OSX4" s="4"/>
      <c r="OSZ4" s="13"/>
      <c r="OTA4" s="13"/>
      <c r="OTB4" s="14"/>
      <c r="OTC4" s="4"/>
      <c r="OTD4" s="4"/>
      <c r="OTF4" s="13"/>
      <c r="OTG4" s="13"/>
      <c r="OTH4" s="14"/>
      <c r="OTI4" s="4"/>
      <c r="OTJ4" s="4"/>
      <c r="OTL4" s="13"/>
      <c r="OTM4" s="13"/>
      <c r="OTN4" s="14"/>
      <c r="OTO4" s="4"/>
      <c r="OTP4" s="4"/>
      <c r="OTR4" s="13"/>
      <c r="OTS4" s="13"/>
      <c r="OTT4" s="14"/>
      <c r="OTU4" s="4"/>
      <c r="OTV4" s="4"/>
      <c r="OTX4" s="13"/>
      <c r="OTY4" s="13"/>
      <c r="OTZ4" s="14"/>
      <c r="OUA4" s="4"/>
      <c r="OUB4" s="4"/>
      <c r="OUD4" s="13"/>
      <c r="OUE4" s="13"/>
      <c r="OUF4" s="14"/>
      <c r="OUG4" s="4"/>
      <c r="OUH4" s="4"/>
      <c r="OUJ4" s="13"/>
      <c r="OUK4" s="13"/>
      <c r="OUL4" s="14"/>
      <c r="OUM4" s="4"/>
      <c r="OUN4" s="4"/>
      <c r="OUP4" s="13"/>
      <c r="OUQ4" s="13"/>
      <c r="OUR4" s="14"/>
      <c r="OUS4" s="4"/>
      <c r="OUT4" s="4"/>
      <c r="OUV4" s="13"/>
      <c r="OUW4" s="13"/>
      <c r="OUX4" s="14"/>
      <c r="OUY4" s="4"/>
      <c r="OUZ4" s="4"/>
      <c r="OVB4" s="13"/>
      <c r="OVC4" s="13"/>
      <c r="OVD4" s="14"/>
      <c r="OVE4" s="4"/>
      <c r="OVF4" s="4"/>
      <c r="OVH4" s="13"/>
      <c r="OVI4" s="13"/>
      <c r="OVJ4" s="14"/>
      <c r="OVK4" s="4"/>
      <c r="OVL4" s="4"/>
      <c r="OVN4" s="13"/>
      <c r="OVO4" s="13"/>
      <c r="OVP4" s="14"/>
      <c r="OVQ4" s="4"/>
      <c r="OVR4" s="4"/>
      <c r="OVT4" s="13"/>
      <c r="OVU4" s="13"/>
      <c r="OVV4" s="14"/>
      <c r="OVW4" s="4"/>
      <c r="OVX4" s="4"/>
      <c r="OVZ4" s="13"/>
      <c r="OWA4" s="13"/>
      <c r="OWB4" s="14"/>
      <c r="OWC4" s="4"/>
      <c r="OWD4" s="4"/>
      <c r="OWF4" s="13"/>
      <c r="OWG4" s="13"/>
      <c r="OWH4" s="14"/>
      <c r="OWI4" s="4"/>
      <c r="OWJ4" s="4"/>
      <c r="OWL4" s="13"/>
      <c r="OWM4" s="13"/>
      <c r="OWN4" s="14"/>
      <c r="OWO4" s="4"/>
      <c r="OWP4" s="4"/>
      <c r="OWR4" s="13"/>
      <c r="OWS4" s="13"/>
      <c r="OWT4" s="14"/>
      <c r="OWU4" s="4"/>
      <c r="OWV4" s="4"/>
      <c r="OWX4" s="13"/>
      <c r="OWY4" s="13"/>
      <c r="OWZ4" s="14"/>
      <c r="OXA4" s="4"/>
      <c r="OXB4" s="4"/>
      <c r="OXD4" s="13"/>
      <c r="OXE4" s="13"/>
      <c r="OXF4" s="14"/>
      <c r="OXG4" s="4"/>
      <c r="OXH4" s="4"/>
      <c r="OXJ4" s="13"/>
      <c r="OXK4" s="13"/>
      <c r="OXL4" s="14"/>
      <c r="OXM4" s="4"/>
      <c r="OXN4" s="4"/>
      <c r="OXP4" s="13"/>
      <c r="OXQ4" s="13"/>
      <c r="OXR4" s="14"/>
      <c r="OXS4" s="4"/>
      <c r="OXT4" s="4"/>
      <c r="OXV4" s="13"/>
      <c r="OXW4" s="13"/>
      <c r="OXX4" s="14"/>
      <c r="OXY4" s="4"/>
      <c r="OXZ4" s="4"/>
      <c r="OYB4" s="13"/>
      <c r="OYC4" s="13"/>
      <c r="OYD4" s="14"/>
      <c r="OYE4" s="4"/>
      <c r="OYF4" s="4"/>
      <c r="OYH4" s="13"/>
      <c r="OYI4" s="13"/>
      <c r="OYJ4" s="14"/>
      <c r="OYK4" s="4"/>
      <c r="OYL4" s="4"/>
      <c r="OYN4" s="13"/>
      <c r="OYO4" s="13"/>
      <c r="OYP4" s="14"/>
      <c r="OYQ4" s="4"/>
      <c r="OYR4" s="4"/>
      <c r="OYT4" s="13"/>
      <c r="OYU4" s="13"/>
      <c r="OYV4" s="14"/>
      <c r="OYW4" s="4"/>
      <c r="OYX4" s="4"/>
      <c r="OYZ4" s="13"/>
      <c r="OZA4" s="13"/>
      <c r="OZB4" s="14"/>
      <c r="OZC4" s="4"/>
      <c r="OZD4" s="4"/>
      <c r="OZF4" s="13"/>
      <c r="OZG4" s="13"/>
      <c r="OZH4" s="14"/>
      <c r="OZI4" s="4"/>
      <c r="OZJ4" s="4"/>
      <c r="OZL4" s="13"/>
      <c r="OZM4" s="13"/>
      <c r="OZN4" s="14"/>
      <c r="OZO4" s="4"/>
      <c r="OZP4" s="4"/>
      <c r="OZR4" s="13"/>
      <c r="OZS4" s="13"/>
      <c r="OZT4" s="14"/>
      <c r="OZU4" s="4"/>
      <c r="OZV4" s="4"/>
      <c r="OZX4" s="13"/>
      <c r="OZY4" s="13"/>
      <c r="OZZ4" s="14"/>
      <c r="PAA4" s="4"/>
      <c r="PAB4" s="4"/>
      <c r="PAD4" s="13"/>
      <c r="PAE4" s="13"/>
      <c r="PAF4" s="14"/>
      <c r="PAG4" s="4"/>
      <c r="PAH4" s="4"/>
      <c r="PAJ4" s="13"/>
      <c r="PAK4" s="13"/>
      <c r="PAL4" s="14"/>
      <c r="PAM4" s="4"/>
      <c r="PAN4" s="4"/>
      <c r="PAP4" s="13"/>
      <c r="PAQ4" s="13"/>
      <c r="PAR4" s="14"/>
      <c r="PAS4" s="4"/>
      <c r="PAT4" s="4"/>
      <c r="PAV4" s="13"/>
      <c r="PAW4" s="13"/>
      <c r="PAX4" s="14"/>
      <c r="PAY4" s="4"/>
      <c r="PAZ4" s="4"/>
      <c r="PBB4" s="13"/>
      <c r="PBC4" s="13"/>
      <c r="PBD4" s="14"/>
      <c r="PBE4" s="4"/>
      <c r="PBF4" s="4"/>
      <c r="PBH4" s="13"/>
      <c r="PBI4" s="13"/>
      <c r="PBJ4" s="14"/>
      <c r="PBK4" s="4"/>
      <c r="PBL4" s="4"/>
      <c r="PBN4" s="13"/>
      <c r="PBO4" s="13"/>
      <c r="PBP4" s="14"/>
      <c r="PBQ4" s="4"/>
      <c r="PBR4" s="4"/>
      <c r="PBT4" s="13"/>
      <c r="PBU4" s="13"/>
      <c r="PBV4" s="14"/>
      <c r="PBW4" s="4"/>
      <c r="PBX4" s="4"/>
      <c r="PBZ4" s="13"/>
      <c r="PCA4" s="13"/>
      <c r="PCB4" s="14"/>
      <c r="PCC4" s="4"/>
      <c r="PCD4" s="4"/>
      <c r="PCF4" s="13"/>
      <c r="PCG4" s="13"/>
      <c r="PCH4" s="14"/>
      <c r="PCI4" s="4"/>
      <c r="PCJ4" s="4"/>
      <c r="PCL4" s="13"/>
      <c r="PCM4" s="13"/>
      <c r="PCN4" s="14"/>
      <c r="PCO4" s="4"/>
      <c r="PCP4" s="4"/>
      <c r="PCR4" s="13"/>
      <c r="PCS4" s="13"/>
      <c r="PCT4" s="14"/>
      <c r="PCU4" s="4"/>
      <c r="PCV4" s="4"/>
      <c r="PCX4" s="13"/>
      <c r="PCY4" s="13"/>
      <c r="PCZ4" s="14"/>
      <c r="PDA4" s="4"/>
      <c r="PDB4" s="4"/>
      <c r="PDD4" s="13"/>
      <c r="PDE4" s="13"/>
      <c r="PDF4" s="14"/>
      <c r="PDG4" s="4"/>
      <c r="PDH4" s="4"/>
      <c r="PDJ4" s="13"/>
      <c r="PDK4" s="13"/>
      <c r="PDL4" s="14"/>
      <c r="PDM4" s="4"/>
      <c r="PDN4" s="4"/>
      <c r="PDP4" s="13"/>
      <c r="PDQ4" s="13"/>
      <c r="PDR4" s="14"/>
      <c r="PDS4" s="4"/>
      <c r="PDT4" s="4"/>
      <c r="PDV4" s="13"/>
      <c r="PDW4" s="13"/>
      <c r="PDX4" s="14"/>
      <c r="PDY4" s="4"/>
      <c r="PDZ4" s="4"/>
      <c r="PEB4" s="13"/>
      <c r="PEC4" s="13"/>
      <c r="PED4" s="14"/>
      <c r="PEE4" s="4"/>
      <c r="PEF4" s="4"/>
      <c r="PEH4" s="13"/>
      <c r="PEI4" s="13"/>
      <c r="PEJ4" s="14"/>
      <c r="PEK4" s="4"/>
      <c r="PEL4" s="4"/>
      <c r="PEN4" s="13"/>
      <c r="PEO4" s="13"/>
      <c r="PEP4" s="14"/>
      <c r="PEQ4" s="4"/>
      <c r="PER4" s="4"/>
      <c r="PET4" s="13"/>
      <c r="PEU4" s="13"/>
      <c r="PEV4" s="14"/>
      <c r="PEW4" s="4"/>
      <c r="PEX4" s="4"/>
      <c r="PEZ4" s="13"/>
      <c r="PFA4" s="13"/>
      <c r="PFB4" s="14"/>
      <c r="PFC4" s="4"/>
      <c r="PFD4" s="4"/>
      <c r="PFF4" s="13"/>
      <c r="PFG4" s="13"/>
      <c r="PFH4" s="14"/>
      <c r="PFI4" s="4"/>
      <c r="PFJ4" s="4"/>
      <c r="PFL4" s="13"/>
      <c r="PFM4" s="13"/>
      <c r="PFN4" s="14"/>
      <c r="PFO4" s="4"/>
      <c r="PFP4" s="4"/>
      <c r="PFR4" s="13"/>
      <c r="PFS4" s="13"/>
      <c r="PFT4" s="14"/>
      <c r="PFU4" s="4"/>
      <c r="PFV4" s="4"/>
      <c r="PFX4" s="13"/>
      <c r="PFY4" s="13"/>
      <c r="PFZ4" s="14"/>
      <c r="PGA4" s="4"/>
      <c r="PGB4" s="4"/>
      <c r="PGD4" s="13"/>
      <c r="PGE4" s="13"/>
      <c r="PGF4" s="14"/>
      <c r="PGG4" s="4"/>
      <c r="PGH4" s="4"/>
      <c r="PGJ4" s="13"/>
      <c r="PGK4" s="13"/>
      <c r="PGL4" s="14"/>
      <c r="PGM4" s="4"/>
      <c r="PGN4" s="4"/>
      <c r="PGP4" s="13"/>
      <c r="PGQ4" s="13"/>
      <c r="PGR4" s="14"/>
      <c r="PGS4" s="4"/>
      <c r="PGT4" s="4"/>
      <c r="PGV4" s="13"/>
      <c r="PGW4" s="13"/>
      <c r="PGX4" s="14"/>
      <c r="PGY4" s="4"/>
      <c r="PGZ4" s="4"/>
      <c r="PHB4" s="13"/>
      <c r="PHC4" s="13"/>
      <c r="PHD4" s="14"/>
      <c r="PHE4" s="4"/>
      <c r="PHF4" s="4"/>
      <c r="PHH4" s="13"/>
      <c r="PHI4" s="13"/>
      <c r="PHJ4" s="14"/>
      <c r="PHK4" s="4"/>
      <c r="PHL4" s="4"/>
      <c r="PHN4" s="13"/>
      <c r="PHO4" s="13"/>
      <c r="PHP4" s="14"/>
      <c r="PHQ4" s="4"/>
      <c r="PHR4" s="4"/>
      <c r="PHT4" s="13"/>
      <c r="PHU4" s="13"/>
      <c r="PHV4" s="14"/>
      <c r="PHW4" s="4"/>
      <c r="PHX4" s="4"/>
      <c r="PHZ4" s="13"/>
      <c r="PIA4" s="13"/>
      <c r="PIB4" s="14"/>
      <c r="PIC4" s="4"/>
      <c r="PID4" s="4"/>
      <c r="PIF4" s="13"/>
      <c r="PIG4" s="13"/>
      <c r="PIH4" s="14"/>
      <c r="PII4" s="4"/>
      <c r="PIJ4" s="4"/>
      <c r="PIL4" s="13"/>
      <c r="PIM4" s="13"/>
      <c r="PIN4" s="14"/>
      <c r="PIO4" s="4"/>
      <c r="PIP4" s="4"/>
      <c r="PIR4" s="13"/>
      <c r="PIS4" s="13"/>
      <c r="PIT4" s="14"/>
      <c r="PIU4" s="4"/>
      <c r="PIV4" s="4"/>
      <c r="PIX4" s="13"/>
      <c r="PIY4" s="13"/>
      <c r="PIZ4" s="14"/>
      <c r="PJA4" s="4"/>
      <c r="PJB4" s="4"/>
      <c r="PJD4" s="13"/>
      <c r="PJE4" s="13"/>
      <c r="PJF4" s="14"/>
      <c r="PJG4" s="4"/>
      <c r="PJH4" s="4"/>
      <c r="PJJ4" s="13"/>
      <c r="PJK4" s="13"/>
      <c r="PJL4" s="14"/>
      <c r="PJM4" s="4"/>
      <c r="PJN4" s="4"/>
      <c r="PJP4" s="13"/>
      <c r="PJQ4" s="13"/>
      <c r="PJR4" s="14"/>
      <c r="PJS4" s="4"/>
      <c r="PJT4" s="4"/>
      <c r="PJV4" s="13"/>
      <c r="PJW4" s="13"/>
      <c r="PJX4" s="14"/>
      <c r="PJY4" s="4"/>
      <c r="PJZ4" s="4"/>
      <c r="PKB4" s="13"/>
      <c r="PKC4" s="13"/>
      <c r="PKD4" s="14"/>
      <c r="PKE4" s="4"/>
      <c r="PKF4" s="4"/>
      <c r="PKH4" s="13"/>
      <c r="PKI4" s="13"/>
      <c r="PKJ4" s="14"/>
      <c r="PKK4" s="4"/>
      <c r="PKL4" s="4"/>
      <c r="PKN4" s="13"/>
      <c r="PKO4" s="13"/>
      <c r="PKP4" s="14"/>
      <c r="PKQ4" s="4"/>
      <c r="PKR4" s="4"/>
      <c r="PKT4" s="13"/>
      <c r="PKU4" s="13"/>
      <c r="PKV4" s="14"/>
      <c r="PKW4" s="4"/>
      <c r="PKX4" s="4"/>
      <c r="PKZ4" s="13"/>
      <c r="PLA4" s="13"/>
      <c r="PLB4" s="14"/>
      <c r="PLC4" s="4"/>
      <c r="PLD4" s="4"/>
      <c r="PLF4" s="13"/>
      <c r="PLG4" s="13"/>
      <c r="PLH4" s="14"/>
      <c r="PLI4" s="4"/>
      <c r="PLJ4" s="4"/>
      <c r="PLL4" s="13"/>
      <c r="PLM4" s="13"/>
      <c r="PLN4" s="14"/>
      <c r="PLO4" s="4"/>
      <c r="PLP4" s="4"/>
      <c r="PLR4" s="13"/>
      <c r="PLS4" s="13"/>
      <c r="PLT4" s="14"/>
      <c r="PLU4" s="4"/>
      <c r="PLV4" s="4"/>
      <c r="PLX4" s="13"/>
      <c r="PLY4" s="13"/>
      <c r="PLZ4" s="14"/>
      <c r="PMA4" s="4"/>
      <c r="PMB4" s="4"/>
      <c r="PMD4" s="13"/>
      <c r="PME4" s="13"/>
      <c r="PMF4" s="14"/>
      <c r="PMG4" s="4"/>
      <c r="PMH4" s="4"/>
      <c r="PMJ4" s="13"/>
      <c r="PMK4" s="13"/>
      <c r="PML4" s="14"/>
      <c r="PMM4" s="4"/>
      <c r="PMN4" s="4"/>
      <c r="PMP4" s="13"/>
      <c r="PMQ4" s="13"/>
      <c r="PMR4" s="14"/>
      <c r="PMS4" s="4"/>
      <c r="PMT4" s="4"/>
      <c r="PMV4" s="13"/>
      <c r="PMW4" s="13"/>
      <c r="PMX4" s="14"/>
      <c r="PMY4" s="4"/>
      <c r="PMZ4" s="4"/>
      <c r="PNB4" s="13"/>
      <c r="PNC4" s="13"/>
      <c r="PND4" s="14"/>
      <c r="PNE4" s="4"/>
      <c r="PNF4" s="4"/>
      <c r="PNH4" s="13"/>
      <c r="PNI4" s="13"/>
      <c r="PNJ4" s="14"/>
      <c r="PNK4" s="4"/>
      <c r="PNL4" s="4"/>
      <c r="PNN4" s="13"/>
      <c r="PNO4" s="13"/>
      <c r="PNP4" s="14"/>
      <c r="PNQ4" s="4"/>
      <c r="PNR4" s="4"/>
      <c r="PNT4" s="13"/>
      <c r="PNU4" s="13"/>
      <c r="PNV4" s="14"/>
      <c r="PNW4" s="4"/>
      <c r="PNX4" s="4"/>
      <c r="PNZ4" s="13"/>
      <c r="POA4" s="13"/>
      <c r="POB4" s="14"/>
      <c r="POC4" s="4"/>
      <c r="POD4" s="4"/>
      <c r="POF4" s="13"/>
      <c r="POG4" s="13"/>
      <c r="POH4" s="14"/>
      <c r="POI4" s="4"/>
      <c r="POJ4" s="4"/>
      <c r="POL4" s="13"/>
      <c r="POM4" s="13"/>
      <c r="PON4" s="14"/>
      <c r="POO4" s="4"/>
      <c r="POP4" s="4"/>
      <c r="POR4" s="13"/>
      <c r="POS4" s="13"/>
      <c r="POT4" s="14"/>
      <c r="POU4" s="4"/>
      <c r="POV4" s="4"/>
      <c r="POX4" s="13"/>
      <c r="POY4" s="13"/>
      <c r="POZ4" s="14"/>
      <c r="PPA4" s="4"/>
      <c r="PPB4" s="4"/>
      <c r="PPD4" s="13"/>
      <c r="PPE4" s="13"/>
      <c r="PPF4" s="14"/>
      <c r="PPG4" s="4"/>
      <c r="PPH4" s="4"/>
      <c r="PPJ4" s="13"/>
      <c r="PPK4" s="13"/>
      <c r="PPL4" s="14"/>
      <c r="PPM4" s="4"/>
      <c r="PPN4" s="4"/>
      <c r="PPP4" s="13"/>
      <c r="PPQ4" s="13"/>
      <c r="PPR4" s="14"/>
      <c r="PPS4" s="4"/>
      <c r="PPT4" s="4"/>
      <c r="PPV4" s="13"/>
      <c r="PPW4" s="13"/>
      <c r="PPX4" s="14"/>
      <c r="PPY4" s="4"/>
      <c r="PPZ4" s="4"/>
      <c r="PQB4" s="13"/>
      <c r="PQC4" s="13"/>
      <c r="PQD4" s="14"/>
      <c r="PQE4" s="4"/>
      <c r="PQF4" s="4"/>
      <c r="PQH4" s="13"/>
      <c r="PQI4" s="13"/>
      <c r="PQJ4" s="14"/>
      <c r="PQK4" s="4"/>
      <c r="PQL4" s="4"/>
      <c r="PQN4" s="13"/>
      <c r="PQO4" s="13"/>
      <c r="PQP4" s="14"/>
      <c r="PQQ4" s="4"/>
      <c r="PQR4" s="4"/>
      <c r="PQT4" s="13"/>
      <c r="PQU4" s="13"/>
      <c r="PQV4" s="14"/>
      <c r="PQW4" s="4"/>
      <c r="PQX4" s="4"/>
      <c r="PQZ4" s="13"/>
      <c r="PRA4" s="13"/>
      <c r="PRB4" s="14"/>
      <c r="PRC4" s="4"/>
      <c r="PRD4" s="4"/>
      <c r="PRF4" s="13"/>
      <c r="PRG4" s="13"/>
      <c r="PRH4" s="14"/>
      <c r="PRI4" s="4"/>
      <c r="PRJ4" s="4"/>
      <c r="PRL4" s="13"/>
      <c r="PRM4" s="13"/>
      <c r="PRN4" s="14"/>
      <c r="PRO4" s="4"/>
      <c r="PRP4" s="4"/>
      <c r="PRR4" s="13"/>
      <c r="PRS4" s="13"/>
      <c r="PRT4" s="14"/>
      <c r="PRU4" s="4"/>
      <c r="PRV4" s="4"/>
      <c r="PRX4" s="13"/>
      <c r="PRY4" s="13"/>
      <c r="PRZ4" s="14"/>
      <c r="PSA4" s="4"/>
      <c r="PSB4" s="4"/>
      <c r="PSD4" s="13"/>
      <c r="PSE4" s="13"/>
      <c r="PSF4" s="14"/>
      <c r="PSG4" s="4"/>
      <c r="PSH4" s="4"/>
      <c r="PSJ4" s="13"/>
      <c r="PSK4" s="13"/>
      <c r="PSL4" s="14"/>
      <c r="PSM4" s="4"/>
      <c r="PSN4" s="4"/>
      <c r="PSP4" s="13"/>
      <c r="PSQ4" s="13"/>
      <c r="PSR4" s="14"/>
      <c r="PSS4" s="4"/>
      <c r="PST4" s="4"/>
      <c r="PSV4" s="13"/>
      <c r="PSW4" s="13"/>
      <c r="PSX4" s="14"/>
      <c r="PSY4" s="4"/>
      <c r="PSZ4" s="4"/>
      <c r="PTB4" s="13"/>
      <c r="PTC4" s="13"/>
      <c r="PTD4" s="14"/>
      <c r="PTE4" s="4"/>
      <c r="PTF4" s="4"/>
      <c r="PTH4" s="13"/>
      <c r="PTI4" s="13"/>
      <c r="PTJ4" s="14"/>
      <c r="PTK4" s="4"/>
      <c r="PTL4" s="4"/>
      <c r="PTN4" s="13"/>
      <c r="PTO4" s="13"/>
      <c r="PTP4" s="14"/>
      <c r="PTQ4" s="4"/>
      <c r="PTR4" s="4"/>
      <c r="PTT4" s="13"/>
      <c r="PTU4" s="13"/>
      <c r="PTV4" s="14"/>
      <c r="PTW4" s="4"/>
      <c r="PTX4" s="4"/>
      <c r="PTZ4" s="13"/>
      <c r="PUA4" s="13"/>
      <c r="PUB4" s="14"/>
      <c r="PUC4" s="4"/>
      <c r="PUD4" s="4"/>
      <c r="PUF4" s="13"/>
      <c r="PUG4" s="13"/>
      <c r="PUH4" s="14"/>
      <c r="PUI4" s="4"/>
      <c r="PUJ4" s="4"/>
      <c r="PUL4" s="13"/>
      <c r="PUM4" s="13"/>
      <c r="PUN4" s="14"/>
      <c r="PUO4" s="4"/>
      <c r="PUP4" s="4"/>
      <c r="PUR4" s="13"/>
      <c r="PUS4" s="13"/>
      <c r="PUT4" s="14"/>
      <c r="PUU4" s="4"/>
      <c r="PUV4" s="4"/>
      <c r="PUX4" s="13"/>
      <c r="PUY4" s="13"/>
      <c r="PUZ4" s="14"/>
      <c r="PVA4" s="4"/>
      <c r="PVB4" s="4"/>
      <c r="PVD4" s="13"/>
      <c r="PVE4" s="13"/>
      <c r="PVF4" s="14"/>
      <c r="PVG4" s="4"/>
      <c r="PVH4" s="4"/>
      <c r="PVJ4" s="13"/>
      <c r="PVK4" s="13"/>
      <c r="PVL4" s="14"/>
      <c r="PVM4" s="4"/>
      <c r="PVN4" s="4"/>
      <c r="PVP4" s="13"/>
      <c r="PVQ4" s="13"/>
      <c r="PVR4" s="14"/>
      <c r="PVS4" s="4"/>
      <c r="PVT4" s="4"/>
      <c r="PVV4" s="13"/>
      <c r="PVW4" s="13"/>
      <c r="PVX4" s="14"/>
      <c r="PVY4" s="4"/>
      <c r="PVZ4" s="4"/>
      <c r="PWB4" s="13"/>
      <c r="PWC4" s="13"/>
      <c r="PWD4" s="14"/>
      <c r="PWE4" s="4"/>
      <c r="PWF4" s="4"/>
      <c r="PWH4" s="13"/>
      <c r="PWI4" s="13"/>
      <c r="PWJ4" s="14"/>
      <c r="PWK4" s="4"/>
      <c r="PWL4" s="4"/>
      <c r="PWN4" s="13"/>
      <c r="PWO4" s="13"/>
      <c r="PWP4" s="14"/>
      <c r="PWQ4" s="4"/>
      <c r="PWR4" s="4"/>
      <c r="PWT4" s="13"/>
      <c r="PWU4" s="13"/>
      <c r="PWV4" s="14"/>
      <c r="PWW4" s="4"/>
      <c r="PWX4" s="4"/>
      <c r="PWZ4" s="13"/>
      <c r="PXA4" s="13"/>
      <c r="PXB4" s="14"/>
      <c r="PXC4" s="4"/>
      <c r="PXD4" s="4"/>
      <c r="PXF4" s="13"/>
      <c r="PXG4" s="13"/>
      <c r="PXH4" s="14"/>
      <c r="PXI4" s="4"/>
      <c r="PXJ4" s="4"/>
      <c r="PXL4" s="13"/>
      <c r="PXM4" s="13"/>
      <c r="PXN4" s="14"/>
      <c r="PXO4" s="4"/>
      <c r="PXP4" s="4"/>
      <c r="PXR4" s="13"/>
      <c r="PXS4" s="13"/>
      <c r="PXT4" s="14"/>
      <c r="PXU4" s="4"/>
      <c r="PXV4" s="4"/>
      <c r="PXX4" s="13"/>
      <c r="PXY4" s="13"/>
      <c r="PXZ4" s="14"/>
      <c r="PYA4" s="4"/>
      <c r="PYB4" s="4"/>
      <c r="PYD4" s="13"/>
      <c r="PYE4" s="13"/>
      <c r="PYF4" s="14"/>
      <c r="PYG4" s="4"/>
      <c r="PYH4" s="4"/>
      <c r="PYJ4" s="13"/>
      <c r="PYK4" s="13"/>
      <c r="PYL4" s="14"/>
      <c r="PYM4" s="4"/>
      <c r="PYN4" s="4"/>
      <c r="PYP4" s="13"/>
      <c r="PYQ4" s="13"/>
      <c r="PYR4" s="14"/>
      <c r="PYS4" s="4"/>
      <c r="PYT4" s="4"/>
      <c r="PYV4" s="13"/>
      <c r="PYW4" s="13"/>
      <c r="PYX4" s="14"/>
      <c r="PYY4" s="4"/>
      <c r="PYZ4" s="4"/>
      <c r="PZB4" s="13"/>
      <c r="PZC4" s="13"/>
      <c r="PZD4" s="14"/>
      <c r="PZE4" s="4"/>
      <c r="PZF4" s="4"/>
      <c r="PZH4" s="13"/>
      <c r="PZI4" s="13"/>
      <c r="PZJ4" s="14"/>
      <c r="PZK4" s="4"/>
      <c r="PZL4" s="4"/>
      <c r="PZN4" s="13"/>
      <c r="PZO4" s="13"/>
      <c r="PZP4" s="14"/>
      <c r="PZQ4" s="4"/>
      <c r="PZR4" s="4"/>
      <c r="PZT4" s="13"/>
      <c r="PZU4" s="13"/>
      <c r="PZV4" s="14"/>
      <c r="PZW4" s="4"/>
      <c r="PZX4" s="4"/>
      <c r="PZZ4" s="13"/>
      <c r="QAA4" s="13"/>
      <c r="QAB4" s="14"/>
      <c r="QAC4" s="4"/>
      <c r="QAD4" s="4"/>
      <c r="QAF4" s="13"/>
      <c r="QAG4" s="13"/>
      <c r="QAH4" s="14"/>
      <c r="QAI4" s="4"/>
      <c r="QAJ4" s="4"/>
      <c r="QAL4" s="13"/>
      <c r="QAM4" s="13"/>
      <c r="QAN4" s="14"/>
      <c r="QAO4" s="4"/>
      <c r="QAP4" s="4"/>
      <c r="QAR4" s="13"/>
      <c r="QAS4" s="13"/>
      <c r="QAT4" s="14"/>
      <c r="QAU4" s="4"/>
      <c r="QAV4" s="4"/>
      <c r="QAX4" s="13"/>
      <c r="QAY4" s="13"/>
      <c r="QAZ4" s="14"/>
      <c r="QBA4" s="4"/>
      <c r="QBB4" s="4"/>
      <c r="QBD4" s="13"/>
      <c r="QBE4" s="13"/>
      <c r="QBF4" s="14"/>
      <c r="QBG4" s="4"/>
      <c r="QBH4" s="4"/>
      <c r="QBJ4" s="13"/>
      <c r="QBK4" s="13"/>
      <c r="QBL4" s="14"/>
      <c r="QBM4" s="4"/>
      <c r="QBN4" s="4"/>
      <c r="QBP4" s="13"/>
      <c r="QBQ4" s="13"/>
      <c r="QBR4" s="14"/>
      <c r="QBS4" s="4"/>
      <c r="QBT4" s="4"/>
      <c r="QBV4" s="13"/>
      <c r="QBW4" s="13"/>
      <c r="QBX4" s="14"/>
      <c r="QBY4" s="4"/>
      <c r="QBZ4" s="4"/>
      <c r="QCB4" s="13"/>
      <c r="QCC4" s="13"/>
      <c r="QCD4" s="14"/>
      <c r="QCE4" s="4"/>
      <c r="QCF4" s="4"/>
      <c r="QCH4" s="13"/>
      <c r="QCI4" s="13"/>
      <c r="QCJ4" s="14"/>
      <c r="QCK4" s="4"/>
      <c r="QCL4" s="4"/>
      <c r="QCN4" s="13"/>
      <c r="QCO4" s="13"/>
      <c r="QCP4" s="14"/>
      <c r="QCQ4" s="4"/>
      <c r="QCR4" s="4"/>
      <c r="QCT4" s="13"/>
      <c r="QCU4" s="13"/>
      <c r="QCV4" s="14"/>
      <c r="QCW4" s="4"/>
      <c r="QCX4" s="4"/>
      <c r="QCZ4" s="13"/>
      <c r="QDA4" s="13"/>
      <c r="QDB4" s="14"/>
      <c r="QDC4" s="4"/>
      <c r="QDD4" s="4"/>
      <c r="QDF4" s="13"/>
      <c r="QDG4" s="13"/>
      <c r="QDH4" s="14"/>
      <c r="QDI4" s="4"/>
      <c r="QDJ4" s="4"/>
      <c r="QDL4" s="13"/>
      <c r="QDM4" s="13"/>
      <c r="QDN4" s="14"/>
      <c r="QDO4" s="4"/>
      <c r="QDP4" s="4"/>
      <c r="QDR4" s="13"/>
      <c r="QDS4" s="13"/>
      <c r="QDT4" s="14"/>
      <c r="QDU4" s="4"/>
      <c r="QDV4" s="4"/>
      <c r="QDX4" s="13"/>
      <c r="QDY4" s="13"/>
      <c r="QDZ4" s="14"/>
      <c r="QEA4" s="4"/>
      <c r="QEB4" s="4"/>
      <c r="QED4" s="13"/>
      <c r="QEE4" s="13"/>
      <c r="QEF4" s="14"/>
      <c r="QEG4" s="4"/>
      <c r="QEH4" s="4"/>
      <c r="QEJ4" s="13"/>
      <c r="QEK4" s="13"/>
      <c r="QEL4" s="14"/>
      <c r="QEM4" s="4"/>
      <c r="QEN4" s="4"/>
      <c r="QEP4" s="13"/>
      <c r="QEQ4" s="13"/>
      <c r="QER4" s="14"/>
      <c r="QES4" s="4"/>
      <c r="QET4" s="4"/>
      <c r="QEV4" s="13"/>
      <c r="QEW4" s="13"/>
      <c r="QEX4" s="14"/>
      <c r="QEY4" s="4"/>
      <c r="QEZ4" s="4"/>
      <c r="QFB4" s="13"/>
      <c r="QFC4" s="13"/>
      <c r="QFD4" s="14"/>
      <c r="QFE4" s="4"/>
      <c r="QFF4" s="4"/>
      <c r="QFH4" s="13"/>
      <c r="QFI4" s="13"/>
      <c r="QFJ4" s="14"/>
      <c r="QFK4" s="4"/>
      <c r="QFL4" s="4"/>
      <c r="QFN4" s="13"/>
      <c r="QFO4" s="13"/>
      <c r="QFP4" s="14"/>
      <c r="QFQ4" s="4"/>
      <c r="QFR4" s="4"/>
      <c r="QFT4" s="13"/>
      <c r="QFU4" s="13"/>
      <c r="QFV4" s="14"/>
      <c r="QFW4" s="4"/>
      <c r="QFX4" s="4"/>
      <c r="QFZ4" s="13"/>
      <c r="QGA4" s="13"/>
      <c r="QGB4" s="14"/>
      <c r="QGC4" s="4"/>
      <c r="QGD4" s="4"/>
      <c r="QGF4" s="13"/>
      <c r="QGG4" s="13"/>
      <c r="QGH4" s="14"/>
      <c r="QGI4" s="4"/>
      <c r="QGJ4" s="4"/>
      <c r="QGL4" s="13"/>
      <c r="QGM4" s="13"/>
      <c r="QGN4" s="14"/>
      <c r="QGO4" s="4"/>
      <c r="QGP4" s="4"/>
      <c r="QGR4" s="13"/>
      <c r="QGS4" s="13"/>
      <c r="QGT4" s="14"/>
      <c r="QGU4" s="4"/>
      <c r="QGV4" s="4"/>
      <c r="QGX4" s="13"/>
      <c r="QGY4" s="13"/>
      <c r="QGZ4" s="14"/>
      <c r="QHA4" s="4"/>
      <c r="QHB4" s="4"/>
      <c r="QHD4" s="13"/>
      <c r="QHE4" s="13"/>
      <c r="QHF4" s="14"/>
      <c r="QHG4" s="4"/>
      <c r="QHH4" s="4"/>
      <c r="QHJ4" s="13"/>
      <c r="QHK4" s="13"/>
      <c r="QHL4" s="14"/>
      <c r="QHM4" s="4"/>
      <c r="QHN4" s="4"/>
      <c r="QHP4" s="13"/>
      <c r="QHQ4" s="13"/>
      <c r="QHR4" s="14"/>
      <c r="QHS4" s="4"/>
      <c r="QHT4" s="4"/>
      <c r="QHV4" s="13"/>
      <c r="QHW4" s="13"/>
      <c r="QHX4" s="14"/>
      <c r="QHY4" s="4"/>
      <c r="QHZ4" s="4"/>
      <c r="QIB4" s="13"/>
      <c r="QIC4" s="13"/>
      <c r="QID4" s="14"/>
      <c r="QIE4" s="4"/>
      <c r="QIF4" s="4"/>
      <c r="QIH4" s="13"/>
      <c r="QII4" s="13"/>
      <c r="QIJ4" s="14"/>
      <c r="QIK4" s="4"/>
      <c r="QIL4" s="4"/>
      <c r="QIN4" s="13"/>
      <c r="QIO4" s="13"/>
      <c r="QIP4" s="14"/>
      <c r="QIQ4" s="4"/>
      <c r="QIR4" s="4"/>
      <c r="QIT4" s="13"/>
      <c r="QIU4" s="13"/>
      <c r="QIV4" s="14"/>
      <c r="QIW4" s="4"/>
      <c r="QIX4" s="4"/>
      <c r="QIZ4" s="13"/>
      <c r="QJA4" s="13"/>
      <c r="QJB4" s="14"/>
      <c r="QJC4" s="4"/>
      <c r="QJD4" s="4"/>
      <c r="QJF4" s="13"/>
      <c r="QJG4" s="13"/>
      <c r="QJH4" s="14"/>
      <c r="QJI4" s="4"/>
      <c r="QJJ4" s="4"/>
      <c r="QJL4" s="13"/>
      <c r="QJM4" s="13"/>
      <c r="QJN4" s="14"/>
      <c r="QJO4" s="4"/>
      <c r="QJP4" s="4"/>
      <c r="QJR4" s="13"/>
      <c r="QJS4" s="13"/>
      <c r="QJT4" s="14"/>
      <c r="QJU4" s="4"/>
      <c r="QJV4" s="4"/>
      <c r="QJX4" s="13"/>
      <c r="QJY4" s="13"/>
      <c r="QJZ4" s="14"/>
      <c r="QKA4" s="4"/>
      <c r="QKB4" s="4"/>
      <c r="QKD4" s="13"/>
      <c r="QKE4" s="13"/>
      <c r="QKF4" s="14"/>
      <c r="QKG4" s="4"/>
      <c r="QKH4" s="4"/>
      <c r="QKJ4" s="13"/>
      <c r="QKK4" s="13"/>
      <c r="QKL4" s="14"/>
      <c r="QKM4" s="4"/>
      <c r="QKN4" s="4"/>
      <c r="QKP4" s="13"/>
      <c r="QKQ4" s="13"/>
      <c r="QKR4" s="14"/>
      <c r="QKS4" s="4"/>
      <c r="QKT4" s="4"/>
      <c r="QKV4" s="13"/>
      <c r="QKW4" s="13"/>
      <c r="QKX4" s="14"/>
      <c r="QKY4" s="4"/>
      <c r="QKZ4" s="4"/>
      <c r="QLB4" s="13"/>
      <c r="QLC4" s="13"/>
      <c r="QLD4" s="14"/>
      <c r="QLE4" s="4"/>
      <c r="QLF4" s="4"/>
      <c r="QLH4" s="13"/>
      <c r="QLI4" s="13"/>
      <c r="QLJ4" s="14"/>
      <c r="QLK4" s="4"/>
      <c r="QLL4" s="4"/>
      <c r="QLN4" s="13"/>
      <c r="QLO4" s="13"/>
      <c r="QLP4" s="14"/>
      <c r="QLQ4" s="4"/>
      <c r="QLR4" s="4"/>
      <c r="QLT4" s="13"/>
      <c r="QLU4" s="13"/>
      <c r="QLV4" s="14"/>
      <c r="QLW4" s="4"/>
      <c r="QLX4" s="4"/>
      <c r="QLZ4" s="13"/>
      <c r="QMA4" s="13"/>
      <c r="QMB4" s="14"/>
      <c r="QMC4" s="4"/>
      <c r="QMD4" s="4"/>
      <c r="QMF4" s="13"/>
      <c r="QMG4" s="13"/>
      <c r="QMH4" s="14"/>
      <c r="QMI4" s="4"/>
      <c r="QMJ4" s="4"/>
      <c r="QML4" s="13"/>
      <c r="QMM4" s="13"/>
      <c r="QMN4" s="14"/>
      <c r="QMO4" s="4"/>
      <c r="QMP4" s="4"/>
      <c r="QMR4" s="13"/>
      <c r="QMS4" s="13"/>
      <c r="QMT4" s="14"/>
      <c r="QMU4" s="4"/>
      <c r="QMV4" s="4"/>
      <c r="QMX4" s="13"/>
      <c r="QMY4" s="13"/>
      <c r="QMZ4" s="14"/>
      <c r="QNA4" s="4"/>
      <c r="QNB4" s="4"/>
      <c r="QND4" s="13"/>
      <c r="QNE4" s="13"/>
      <c r="QNF4" s="14"/>
      <c r="QNG4" s="4"/>
      <c r="QNH4" s="4"/>
      <c r="QNJ4" s="13"/>
      <c r="QNK4" s="13"/>
      <c r="QNL4" s="14"/>
      <c r="QNM4" s="4"/>
      <c r="QNN4" s="4"/>
      <c r="QNP4" s="13"/>
      <c r="QNQ4" s="13"/>
      <c r="QNR4" s="14"/>
      <c r="QNS4" s="4"/>
      <c r="QNT4" s="4"/>
      <c r="QNV4" s="13"/>
      <c r="QNW4" s="13"/>
      <c r="QNX4" s="14"/>
      <c r="QNY4" s="4"/>
      <c r="QNZ4" s="4"/>
      <c r="QOB4" s="13"/>
      <c r="QOC4" s="13"/>
      <c r="QOD4" s="14"/>
      <c r="QOE4" s="4"/>
      <c r="QOF4" s="4"/>
      <c r="QOH4" s="13"/>
      <c r="QOI4" s="13"/>
      <c r="QOJ4" s="14"/>
      <c r="QOK4" s="4"/>
      <c r="QOL4" s="4"/>
      <c r="QON4" s="13"/>
      <c r="QOO4" s="13"/>
      <c r="QOP4" s="14"/>
      <c r="QOQ4" s="4"/>
      <c r="QOR4" s="4"/>
      <c r="QOT4" s="13"/>
      <c r="QOU4" s="13"/>
      <c r="QOV4" s="14"/>
      <c r="QOW4" s="4"/>
      <c r="QOX4" s="4"/>
      <c r="QOZ4" s="13"/>
      <c r="QPA4" s="13"/>
      <c r="QPB4" s="14"/>
      <c r="QPC4" s="4"/>
      <c r="QPD4" s="4"/>
      <c r="QPF4" s="13"/>
      <c r="QPG4" s="13"/>
      <c r="QPH4" s="14"/>
      <c r="QPI4" s="4"/>
      <c r="QPJ4" s="4"/>
      <c r="QPL4" s="13"/>
      <c r="QPM4" s="13"/>
      <c r="QPN4" s="14"/>
      <c r="QPO4" s="4"/>
      <c r="QPP4" s="4"/>
      <c r="QPR4" s="13"/>
      <c r="QPS4" s="13"/>
      <c r="QPT4" s="14"/>
      <c r="QPU4" s="4"/>
      <c r="QPV4" s="4"/>
      <c r="QPX4" s="13"/>
      <c r="QPY4" s="13"/>
      <c r="QPZ4" s="14"/>
      <c r="QQA4" s="4"/>
      <c r="QQB4" s="4"/>
      <c r="QQD4" s="13"/>
      <c r="QQE4" s="13"/>
      <c r="QQF4" s="14"/>
      <c r="QQG4" s="4"/>
      <c r="QQH4" s="4"/>
      <c r="QQJ4" s="13"/>
      <c r="QQK4" s="13"/>
      <c r="QQL4" s="14"/>
      <c r="QQM4" s="4"/>
      <c r="QQN4" s="4"/>
      <c r="QQP4" s="13"/>
      <c r="QQQ4" s="13"/>
      <c r="QQR4" s="14"/>
      <c r="QQS4" s="4"/>
      <c r="QQT4" s="4"/>
      <c r="QQV4" s="13"/>
      <c r="QQW4" s="13"/>
      <c r="QQX4" s="14"/>
      <c r="QQY4" s="4"/>
      <c r="QQZ4" s="4"/>
      <c r="QRB4" s="13"/>
      <c r="QRC4" s="13"/>
      <c r="QRD4" s="14"/>
      <c r="QRE4" s="4"/>
      <c r="QRF4" s="4"/>
      <c r="QRH4" s="13"/>
      <c r="QRI4" s="13"/>
      <c r="QRJ4" s="14"/>
      <c r="QRK4" s="4"/>
      <c r="QRL4" s="4"/>
      <c r="QRN4" s="13"/>
      <c r="QRO4" s="13"/>
      <c r="QRP4" s="14"/>
      <c r="QRQ4" s="4"/>
      <c r="QRR4" s="4"/>
      <c r="QRT4" s="13"/>
      <c r="QRU4" s="13"/>
      <c r="QRV4" s="14"/>
      <c r="QRW4" s="4"/>
      <c r="QRX4" s="4"/>
      <c r="QRZ4" s="13"/>
      <c r="QSA4" s="13"/>
      <c r="QSB4" s="14"/>
      <c r="QSC4" s="4"/>
      <c r="QSD4" s="4"/>
      <c r="QSF4" s="13"/>
      <c r="QSG4" s="13"/>
      <c r="QSH4" s="14"/>
      <c r="QSI4" s="4"/>
      <c r="QSJ4" s="4"/>
      <c r="QSL4" s="13"/>
      <c r="QSM4" s="13"/>
      <c r="QSN4" s="14"/>
      <c r="QSO4" s="4"/>
      <c r="QSP4" s="4"/>
      <c r="QSR4" s="13"/>
      <c r="QSS4" s="13"/>
      <c r="QST4" s="14"/>
      <c r="QSU4" s="4"/>
      <c r="QSV4" s="4"/>
      <c r="QSX4" s="13"/>
      <c r="QSY4" s="13"/>
      <c r="QSZ4" s="14"/>
      <c r="QTA4" s="4"/>
      <c r="QTB4" s="4"/>
      <c r="QTD4" s="13"/>
      <c r="QTE4" s="13"/>
      <c r="QTF4" s="14"/>
      <c r="QTG4" s="4"/>
      <c r="QTH4" s="4"/>
      <c r="QTJ4" s="13"/>
      <c r="QTK4" s="13"/>
      <c r="QTL4" s="14"/>
      <c r="QTM4" s="4"/>
      <c r="QTN4" s="4"/>
      <c r="QTP4" s="13"/>
      <c r="QTQ4" s="13"/>
      <c r="QTR4" s="14"/>
      <c r="QTS4" s="4"/>
      <c r="QTT4" s="4"/>
      <c r="QTV4" s="13"/>
      <c r="QTW4" s="13"/>
      <c r="QTX4" s="14"/>
      <c r="QTY4" s="4"/>
      <c r="QTZ4" s="4"/>
      <c r="QUB4" s="13"/>
      <c r="QUC4" s="13"/>
      <c r="QUD4" s="14"/>
      <c r="QUE4" s="4"/>
      <c r="QUF4" s="4"/>
      <c r="QUH4" s="13"/>
      <c r="QUI4" s="13"/>
      <c r="QUJ4" s="14"/>
      <c r="QUK4" s="4"/>
      <c r="QUL4" s="4"/>
      <c r="QUN4" s="13"/>
      <c r="QUO4" s="13"/>
      <c r="QUP4" s="14"/>
      <c r="QUQ4" s="4"/>
      <c r="QUR4" s="4"/>
      <c r="QUT4" s="13"/>
      <c r="QUU4" s="13"/>
      <c r="QUV4" s="14"/>
      <c r="QUW4" s="4"/>
      <c r="QUX4" s="4"/>
      <c r="QUZ4" s="13"/>
      <c r="QVA4" s="13"/>
      <c r="QVB4" s="14"/>
      <c r="QVC4" s="4"/>
      <c r="QVD4" s="4"/>
      <c r="QVF4" s="13"/>
      <c r="QVG4" s="13"/>
      <c r="QVH4" s="14"/>
      <c r="QVI4" s="4"/>
      <c r="QVJ4" s="4"/>
      <c r="QVL4" s="13"/>
      <c r="QVM4" s="13"/>
      <c r="QVN4" s="14"/>
      <c r="QVO4" s="4"/>
      <c r="QVP4" s="4"/>
      <c r="QVR4" s="13"/>
      <c r="QVS4" s="13"/>
      <c r="QVT4" s="14"/>
      <c r="QVU4" s="4"/>
      <c r="QVV4" s="4"/>
      <c r="QVX4" s="13"/>
      <c r="QVY4" s="13"/>
      <c r="QVZ4" s="14"/>
      <c r="QWA4" s="4"/>
      <c r="QWB4" s="4"/>
      <c r="QWD4" s="13"/>
      <c r="QWE4" s="13"/>
      <c r="QWF4" s="14"/>
      <c r="QWG4" s="4"/>
      <c r="QWH4" s="4"/>
      <c r="QWJ4" s="13"/>
      <c r="QWK4" s="13"/>
      <c r="QWL4" s="14"/>
      <c r="QWM4" s="4"/>
      <c r="QWN4" s="4"/>
      <c r="QWP4" s="13"/>
      <c r="QWQ4" s="13"/>
      <c r="QWR4" s="14"/>
      <c r="QWS4" s="4"/>
      <c r="QWT4" s="4"/>
      <c r="QWV4" s="13"/>
      <c r="QWW4" s="13"/>
      <c r="QWX4" s="14"/>
      <c r="QWY4" s="4"/>
      <c r="QWZ4" s="4"/>
      <c r="QXB4" s="13"/>
      <c r="QXC4" s="13"/>
      <c r="QXD4" s="14"/>
      <c r="QXE4" s="4"/>
      <c r="QXF4" s="4"/>
      <c r="QXH4" s="13"/>
      <c r="QXI4" s="13"/>
      <c r="QXJ4" s="14"/>
      <c r="QXK4" s="4"/>
      <c r="QXL4" s="4"/>
      <c r="QXN4" s="13"/>
      <c r="QXO4" s="13"/>
      <c r="QXP4" s="14"/>
      <c r="QXQ4" s="4"/>
      <c r="QXR4" s="4"/>
      <c r="QXT4" s="13"/>
      <c r="QXU4" s="13"/>
      <c r="QXV4" s="14"/>
      <c r="QXW4" s="4"/>
      <c r="QXX4" s="4"/>
      <c r="QXZ4" s="13"/>
      <c r="QYA4" s="13"/>
      <c r="QYB4" s="14"/>
      <c r="QYC4" s="4"/>
      <c r="QYD4" s="4"/>
      <c r="QYF4" s="13"/>
      <c r="QYG4" s="13"/>
      <c r="QYH4" s="14"/>
      <c r="QYI4" s="4"/>
      <c r="QYJ4" s="4"/>
      <c r="QYL4" s="13"/>
      <c r="QYM4" s="13"/>
      <c r="QYN4" s="14"/>
      <c r="QYO4" s="4"/>
      <c r="QYP4" s="4"/>
      <c r="QYR4" s="13"/>
      <c r="QYS4" s="13"/>
      <c r="QYT4" s="14"/>
      <c r="QYU4" s="4"/>
      <c r="QYV4" s="4"/>
      <c r="QYX4" s="13"/>
      <c r="QYY4" s="13"/>
      <c r="QYZ4" s="14"/>
      <c r="QZA4" s="4"/>
      <c r="QZB4" s="4"/>
      <c r="QZD4" s="13"/>
      <c r="QZE4" s="13"/>
      <c r="QZF4" s="14"/>
      <c r="QZG4" s="4"/>
      <c r="QZH4" s="4"/>
      <c r="QZJ4" s="13"/>
      <c r="QZK4" s="13"/>
      <c r="QZL4" s="14"/>
      <c r="QZM4" s="4"/>
      <c r="QZN4" s="4"/>
      <c r="QZP4" s="13"/>
      <c r="QZQ4" s="13"/>
      <c r="QZR4" s="14"/>
      <c r="QZS4" s="4"/>
      <c r="QZT4" s="4"/>
      <c r="QZV4" s="13"/>
      <c r="QZW4" s="13"/>
      <c r="QZX4" s="14"/>
      <c r="QZY4" s="4"/>
      <c r="QZZ4" s="4"/>
      <c r="RAB4" s="13"/>
      <c r="RAC4" s="13"/>
      <c r="RAD4" s="14"/>
      <c r="RAE4" s="4"/>
      <c r="RAF4" s="4"/>
      <c r="RAH4" s="13"/>
      <c r="RAI4" s="13"/>
      <c r="RAJ4" s="14"/>
      <c r="RAK4" s="4"/>
      <c r="RAL4" s="4"/>
      <c r="RAN4" s="13"/>
      <c r="RAO4" s="13"/>
      <c r="RAP4" s="14"/>
      <c r="RAQ4" s="4"/>
      <c r="RAR4" s="4"/>
      <c r="RAT4" s="13"/>
      <c r="RAU4" s="13"/>
      <c r="RAV4" s="14"/>
      <c r="RAW4" s="4"/>
      <c r="RAX4" s="4"/>
      <c r="RAZ4" s="13"/>
      <c r="RBA4" s="13"/>
      <c r="RBB4" s="14"/>
      <c r="RBC4" s="4"/>
      <c r="RBD4" s="4"/>
      <c r="RBF4" s="13"/>
      <c r="RBG4" s="13"/>
      <c r="RBH4" s="14"/>
      <c r="RBI4" s="4"/>
      <c r="RBJ4" s="4"/>
      <c r="RBL4" s="13"/>
      <c r="RBM4" s="13"/>
      <c r="RBN4" s="14"/>
      <c r="RBO4" s="4"/>
      <c r="RBP4" s="4"/>
      <c r="RBR4" s="13"/>
      <c r="RBS4" s="13"/>
      <c r="RBT4" s="14"/>
      <c r="RBU4" s="4"/>
      <c r="RBV4" s="4"/>
      <c r="RBX4" s="13"/>
      <c r="RBY4" s="13"/>
      <c r="RBZ4" s="14"/>
      <c r="RCA4" s="4"/>
      <c r="RCB4" s="4"/>
      <c r="RCD4" s="13"/>
      <c r="RCE4" s="13"/>
      <c r="RCF4" s="14"/>
      <c r="RCG4" s="4"/>
      <c r="RCH4" s="4"/>
      <c r="RCJ4" s="13"/>
      <c r="RCK4" s="13"/>
      <c r="RCL4" s="14"/>
      <c r="RCM4" s="4"/>
      <c r="RCN4" s="4"/>
      <c r="RCP4" s="13"/>
      <c r="RCQ4" s="13"/>
      <c r="RCR4" s="14"/>
      <c r="RCS4" s="4"/>
      <c r="RCT4" s="4"/>
      <c r="RCV4" s="13"/>
      <c r="RCW4" s="13"/>
      <c r="RCX4" s="14"/>
      <c r="RCY4" s="4"/>
      <c r="RCZ4" s="4"/>
      <c r="RDB4" s="13"/>
      <c r="RDC4" s="13"/>
      <c r="RDD4" s="14"/>
      <c r="RDE4" s="4"/>
      <c r="RDF4" s="4"/>
      <c r="RDH4" s="13"/>
      <c r="RDI4" s="13"/>
      <c r="RDJ4" s="14"/>
      <c r="RDK4" s="4"/>
      <c r="RDL4" s="4"/>
      <c r="RDN4" s="13"/>
      <c r="RDO4" s="13"/>
      <c r="RDP4" s="14"/>
      <c r="RDQ4" s="4"/>
      <c r="RDR4" s="4"/>
      <c r="RDT4" s="13"/>
      <c r="RDU4" s="13"/>
      <c r="RDV4" s="14"/>
      <c r="RDW4" s="4"/>
      <c r="RDX4" s="4"/>
      <c r="RDZ4" s="13"/>
      <c r="REA4" s="13"/>
      <c r="REB4" s="14"/>
      <c r="REC4" s="4"/>
      <c r="RED4" s="4"/>
      <c r="REF4" s="13"/>
      <c r="REG4" s="13"/>
      <c r="REH4" s="14"/>
      <c r="REI4" s="4"/>
      <c r="REJ4" s="4"/>
      <c r="REL4" s="13"/>
      <c r="REM4" s="13"/>
      <c r="REN4" s="14"/>
      <c r="REO4" s="4"/>
      <c r="REP4" s="4"/>
      <c r="RER4" s="13"/>
      <c r="RES4" s="13"/>
      <c r="RET4" s="14"/>
      <c r="REU4" s="4"/>
      <c r="REV4" s="4"/>
      <c r="REX4" s="13"/>
      <c r="REY4" s="13"/>
      <c r="REZ4" s="14"/>
      <c r="RFA4" s="4"/>
      <c r="RFB4" s="4"/>
      <c r="RFD4" s="13"/>
      <c r="RFE4" s="13"/>
      <c r="RFF4" s="14"/>
      <c r="RFG4" s="4"/>
      <c r="RFH4" s="4"/>
      <c r="RFJ4" s="13"/>
      <c r="RFK4" s="13"/>
      <c r="RFL4" s="14"/>
      <c r="RFM4" s="4"/>
      <c r="RFN4" s="4"/>
      <c r="RFP4" s="13"/>
      <c r="RFQ4" s="13"/>
      <c r="RFR4" s="14"/>
      <c r="RFS4" s="4"/>
      <c r="RFT4" s="4"/>
      <c r="RFV4" s="13"/>
      <c r="RFW4" s="13"/>
      <c r="RFX4" s="14"/>
      <c r="RFY4" s="4"/>
      <c r="RFZ4" s="4"/>
      <c r="RGB4" s="13"/>
      <c r="RGC4" s="13"/>
      <c r="RGD4" s="14"/>
      <c r="RGE4" s="4"/>
      <c r="RGF4" s="4"/>
      <c r="RGH4" s="13"/>
      <c r="RGI4" s="13"/>
      <c r="RGJ4" s="14"/>
      <c r="RGK4" s="4"/>
      <c r="RGL4" s="4"/>
      <c r="RGN4" s="13"/>
      <c r="RGO4" s="13"/>
      <c r="RGP4" s="14"/>
      <c r="RGQ4" s="4"/>
      <c r="RGR4" s="4"/>
      <c r="RGT4" s="13"/>
      <c r="RGU4" s="13"/>
      <c r="RGV4" s="14"/>
      <c r="RGW4" s="4"/>
      <c r="RGX4" s="4"/>
      <c r="RGZ4" s="13"/>
      <c r="RHA4" s="13"/>
      <c r="RHB4" s="14"/>
      <c r="RHC4" s="4"/>
      <c r="RHD4" s="4"/>
      <c r="RHF4" s="13"/>
      <c r="RHG4" s="13"/>
      <c r="RHH4" s="14"/>
      <c r="RHI4" s="4"/>
      <c r="RHJ4" s="4"/>
      <c r="RHL4" s="13"/>
      <c r="RHM4" s="13"/>
      <c r="RHN4" s="14"/>
      <c r="RHO4" s="4"/>
      <c r="RHP4" s="4"/>
      <c r="RHR4" s="13"/>
      <c r="RHS4" s="13"/>
      <c r="RHT4" s="14"/>
      <c r="RHU4" s="4"/>
      <c r="RHV4" s="4"/>
      <c r="RHX4" s="13"/>
      <c r="RHY4" s="13"/>
      <c r="RHZ4" s="14"/>
      <c r="RIA4" s="4"/>
      <c r="RIB4" s="4"/>
      <c r="RID4" s="13"/>
      <c r="RIE4" s="13"/>
      <c r="RIF4" s="14"/>
      <c r="RIG4" s="4"/>
      <c r="RIH4" s="4"/>
      <c r="RIJ4" s="13"/>
      <c r="RIK4" s="13"/>
      <c r="RIL4" s="14"/>
      <c r="RIM4" s="4"/>
      <c r="RIN4" s="4"/>
      <c r="RIP4" s="13"/>
      <c r="RIQ4" s="13"/>
      <c r="RIR4" s="14"/>
      <c r="RIS4" s="4"/>
      <c r="RIT4" s="4"/>
      <c r="RIV4" s="13"/>
      <c r="RIW4" s="13"/>
      <c r="RIX4" s="14"/>
      <c r="RIY4" s="4"/>
      <c r="RIZ4" s="4"/>
      <c r="RJB4" s="13"/>
      <c r="RJC4" s="13"/>
      <c r="RJD4" s="14"/>
      <c r="RJE4" s="4"/>
      <c r="RJF4" s="4"/>
      <c r="RJH4" s="13"/>
      <c r="RJI4" s="13"/>
      <c r="RJJ4" s="14"/>
      <c r="RJK4" s="4"/>
      <c r="RJL4" s="4"/>
      <c r="RJN4" s="13"/>
      <c r="RJO4" s="13"/>
      <c r="RJP4" s="14"/>
      <c r="RJQ4" s="4"/>
      <c r="RJR4" s="4"/>
      <c r="RJT4" s="13"/>
      <c r="RJU4" s="13"/>
      <c r="RJV4" s="14"/>
      <c r="RJW4" s="4"/>
      <c r="RJX4" s="4"/>
      <c r="RJZ4" s="13"/>
      <c r="RKA4" s="13"/>
      <c r="RKB4" s="14"/>
      <c r="RKC4" s="4"/>
      <c r="RKD4" s="4"/>
      <c r="RKF4" s="13"/>
      <c r="RKG4" s="13"/>
      <c r="RKH4" s="14"/>
      <c r="RKI4" s="4"/>
      <c r="RKJ4" s="4"/>
      <c r="RKL4" s="13"/>
      <c r="RKM4" s="13"/>
      <c r="RKN4" s="14"/>
      <c r="RKO4" s="4"/>
      <c r="RKP4" s="4"/>
      <c r="RKR4" s="13"/>
      <c r="RKS4" s="13"/>
      <c r="RKT4" s="14"/>
      <c r="RKU4" s="4"/>
      <c r="RKV4" s="4"/>
      <c r="RKX4" s="13"/>
      <c r="RKY4" s="13"/>
      <c r="RKZ4" s="14"/>
      <c r="RLA4" s="4"/>
      <c r="RLB4" s="4"/>
      <c r="RLD4" s="13"/>
      <c r="RLE4" s="13"/>
      <c r="RLF4" s="14"/>
      <c r="RLG4" s="4"/>
      <c r="RLH4" s="4"/>
      <c r="RLJ4" s="13"/>
      <c r="RLK4" s="13"/>
      <c r="RLL4" s="14"/>
      <c r="RLM4" s="4"/>
      <c r="RLN4" s="4"/>
      <c r="RLP4" s="13"/>
      <c r="RLQ4" s="13"/>
      <c r="RLR4" s="14"/>
      <c r="RLS4" s="4"/>
      <c r="RLT4" s="4"/>
      <c r="RLV4" s="13"/>
      <c r="RLW4" s="13"/>
      <c r="RLX4" s="14"/>
      <c r="RLY4" s="4"/>
      <c r="RLZ4" s="4"/>
      <c r="RMB4" s="13"/>
      <c r="RMC4" s="13"/>
      <c r="RMD4" s="14"/>
      <c r="RME4" s="4"/>
      <c r="RMF4" s="4"/>
      <c r="RMH4" s="13"/>
      <c r="RMI4" s="13"/>
      <c r="RMJ4" s="14"/>
      <c r="RMK4" s="4"/>
      <c r="RML4" s="4"/>
      <c r="RMN4" s="13"/>
      <c r="RMO4" s="13"/>
      <c r="RMP4" s="14"/>
      <c r="RMQ4" s="4"/>
      <c r="RMR4" s="4"/>
      <c r="RMT4" s="13"/>
      <c r="RMU4" s="13"/>
      <c r="RMV4" s="14"/>
      <c r="RMW4" s="4"/>
      <c r="RMX4" s="4"/>
      <c r="RMZ4" s="13"/>
      <c r="RNA4" s="13"/>
      <c r="RNB4" s="14"/>
      <c r="RNC4" s="4"/>
      <c r="RND4" s="4"/>
      <c r="RNF4" s="13"/>
      <c r="RNG4" s="13"/>
      <c r="RNH4" s="14"/>
      <c r="RNI4" s="4"/>
      <c r="RNJ4" s="4"/>
      <c r="RNL4" s="13"/>
      <c r="RNM4" s="13"/>
      <c r="RNN4" s="14"/>
      <c r="RNO4" s="4"/>
      <c r="RNP4" s="4"/>
      <c r="RNR4" s="13"/>
      <c r="RNS4" s="13"/>
      <c r="RNT4" s="14"/>
      <c r="RNU4" s="4"/>
      <c r="RNV4" s="4"/>
      <c r="RNX4" s="13"/>
      <c r="RNY4" s="13"/>
      <c r="RNZ4" s="14"/>
      <c r="ROA4" s="4"/>
      <c r="ROB4" s="4"/>
      <c r="ROD4" s="13"/>
      <c r="ROE4" s="13"/>
      <c r="ROF4" s="14"/>
      <c r="ROG4" s="4"/>
      <c r="ROH4" s="4"/>
      <c r="ROJ4" s="13"/>
      <c r="ROK4" s="13"/>
      <c r="ROL4" s="14"/>
      <c r="ROM4" s="4"/>
      <c r="RON4" s="4"/>
      <c r="ROP4" s="13"/>
      <c r="ROQ4" s="13"/>
      <c r="ROR4" s="14"/>
      <c r="ROS4" s="4"/>
      <c r="ROT4" s="4"/>
      <c r="ROV4" s="13"/>
      <c r="ROW4" s="13"/>
      <c r="ROX4" s="14"/>
      <c r="ROY4" s="4"/>
      <c r="ROZ4" s="4"/>
      <c r="RPB4" s="13"/>
      <c r="RPC4" s="13"/>
      <c r="RPD4" s="14"/>
      <c r="RPE4" s="4"/>
      <c r="RPF4" s="4"/>
      <c r="RPH4" s="13"/>
      <c r="RPI4" s="13"/>
      <c r="RPJ4" s="14"/>
      <c r="RPK4" s="4"/>
      <c r="RPL4" s="4"/>
      <c r="RPN4" s="13"/>
      <c r="RPO4" s="13"/>
      <c r="RPP4" s="14"/>
      <c r="RPQ4" s="4"/>
      <c r="RPR4" s="4"/>
      <c r="RPT4" s="13"/>
      <c r="RPU4" s="13"/>
      <c r="RPV4" s="14"/>
      <c r="RPW4" s="4"/>
      <c r="RPX4" s="4"/>
      <c r="RPZ4" s="13"/>
      <c r="RQA4" s="13"/>
      <c r="RQB4" s="14"/>
      <c r="RQC4" s="4"/>
      <c r="RQD4" s="4"/>
      <c r="RQF4" s="13"/>
      <c r="RQG4" s="13"/>
      <c r="RQH4" s="14"/>
      <c r="RQI4" s="4"/>
      <c r="RQJ4" s="4"/>
      <c r="RQL4" s="13"/>
      <c r="RQM4" s="13"/>
      <c r="RQN4" s="14"/>
      <c r="RQO4" s="4"/>
      <c r="RQP4" s="4"/>
      <c r="RQR4" s="13"/>
      <c r="RQS4" s="13"/>
      <c r="RQT4" s="14"/>
      <c r="RQU4" s="4"/>
      <c r="RQV4" s="4"/>
      <c r="RQX4" s="13"/>
      <c r="RQY4" s="13"/>
      <c r="RQZ4" s="14"/>
      <c r="RRA4" s="4"/>
      <c r="RRB4" s="4"/>
      <c r="RRD4" s="13"/>
      <c r="RRE4" s="13"/>
      <c r="RRF4" s="14"/>
      <c r="RRG4" s="4"/>
      <c r="RRH4" s="4"/>
      <c r="RRJ4" s="13"/>
      <c r="RRK4" s="13"/>
      <c r="RRL4" s="14"/>
      <c r="RRM4" s="4"/>
      <c r="RRN4" s="4"/>
      <c r="RRP4" s="13"/>
      <c r="RRQ4" s="13"/>
      <c r="RRR4" s="14"/>
      <c r="RRS4" s="4"/>
      <c r="RRT4" s="4"/>
      <c r="RRV4" s="13"/>
      <c r="RRW4" s="13"/>
      <c r="RRX4" s="14"/>
      <c r="RRY4" s="4"/>
      <c r="RRZ4" s="4"/>
      <c r="RSB4" s="13"/>
      <c r="RSC4" s="13"/>
      <c r="RSD4" s="14"/>
      <c r="RSE4" s="4"/>
      <c r="RSF4" s="4"/>
      <c r="RSH4" s="13"/>
      <c r="RSI4" s="13"/>
      <c r="RSJ4" s="14"/>
      <c r="RSK4" s="4"/>
      <c r="RSL4" s="4"/>
      <c r="RSN4" s="13"/>
      <c r="RSO4" s="13"/>
      <c r="RSP4" s="14"/>
      <c r="RSQ4" s="4"/>
      <c r="RSR4" s="4"/>
      <c r="RST4" s="13"/>
      <c r="RSU4" s="13"/>
      <c r="RSV4" s="14"/>
      <c r="RSW4" s="4"/>
      <c r="RSX4" s="4"/>
      <c r="RSZ4" s="13"/>
      <c r="RTA4" s="13"/>
      <c r="RTB4" s="14"/>
      <c r="RTC4" s="4"/>
      <c r="RTD4" s="4"/>
      <c r="RTF4" s="13"/>
      <c r="RTG4" s="13"/>
      <c r="RTH4" s="14"/>
      <c r="RTI4" s="4"/>
      <c r="RTJ4" s="4"/>
      <c r="RTL4" s="13"/>
      <c r="RTM4" s="13"/>
      <c r="RTN4" s="14"/>
      <c r="RTO4" s="4"/>
      <c r="RTP4" s="4"/>
      <c r="RTR4" s="13"/>
      <c r="RTS4" s="13"/>
      <c r="RTT4" s="14"/>
      <c r="RTU4" s="4"/>
      <c r="RTV4" s="4"/>
      <c r="RTX4" s="13"/>
      <c r="RTY4" s="13"/>
      <c r="RTZ4" s="14"/>
      <c r="RUA4" s="4"/>
      <c r="RUB4" s="4"/>
      <c r="RUD4" s="13"/>
      <c r="RUE4" s="13"/>
      <c r="RUF4" s="14"/>
      <c r="RUG4" s="4"/>
      <c r="RUH4" s="4"/>
      <c r="RUJ4" s="13"/>
      <c r="RUK4" s="13"/>
      <c r="RUL4" s="14"/>
      <c r="RUM4" s="4"/>
      <c r="RUN4" s="4"/>
      <c r="RUP4" s="13"/>
      <c r="RUQ4" s="13"/>
      <c r="RUR4" s="14"/>
      <c r="RUS4" s="4"/>
      <c r="RUT4" s="4"/>
      <c r="RUV4" s="13"/>
      <c r="RUW4" s="13"/>
      <c r="RUX4" s="14"/>
      <c r="RUY4" s="4"/>
      <c r="RUZ4" s="4"/>
      <c r="RVB4" s="13"/>
      <c r="RVC4" s="13"/>
      <c r="RVD4" s="14"/>
      <c r="RVE4" s="4"/>
      <c r="RVF4" s="4"/>
      <c r="RVH4" s="13"/>
      <c r="RVI4" s="13"/>
      <c r="RVJ4" s="14"/>
      <c r="RVK4" s="4"/>
      <c r="RVL4" s="4"/>
      <c r="RVN4" s="13"/>
      <c r="RVO4" s="13"/>
      <c r="RVP4" s="14"/>
      <c r="RVQ4" s="4"/>
      <c r="RVR4" s="4"/>
      <c r="RVT4" s="13"/>
      <c r="RVU4" s="13"/>
      <c r="RVV4" s="14"/>
      <c r="RVW4" s="4"/>
      <c r="RVX4" s="4"/>
      <c r="RVZ4" s="13"/>
      <c r="RWA4" s="13"/>
      <c r="RWB4" s="14"/>
      <c r="RWC4" s="4"/>
      <c r="RWD4" s="4"/>
      <c r="RWF4" s="13"/>
      <c r="RWG4" s="13"/>
      <c r="RWH4" s="14"/>
      <c r="RWI4" s="4"/>
      <c r="RWJ4" s="4"/>
      <c r="RWL4" s="13"/>
      <c r="RWM4" s="13"/>
      <c r="RWN4" s="14"/>
      <c r="RWO4" s="4"/>
      <c r="RWP4" s="4"/>
      <c r="RWR4" s="13"/>
      <c r="RWS4" s="13"/>
      <c r="RWT4" s="14"/>
      <c r="RWU4" s="4"/>
      <c r="RWV4" s="4"/>
      <c r="RWX4" s="13"/>
      <c r="RWY4" s="13"/>
      <c r="RWZ4" s="14"/>
      <c r="RXA4" s="4"/>
      <c r="RXB4" s="4"/>
      <c r="RXD4" s="13"/>
      <c r="RXE4" s="13"/>
      <c r="RXF4" s="14"/>
      <c r="RXG4" s="4"/>
      <c r="RXH4" s="4"/>
      <c r="RXJ4" s="13"/>
      <c r="RXK4" s="13"/>
      <c r="RXL4" s="14"/>
      <c r="RXM4" s="4"/>
      <c r="RXN4" s="4"/>
      <c r="RXP4" s="13"/>
      <c r="RXQ4" s="13"/>
      <c r="RXR4" s="14"/>
      <c r="RXS4" s="4"/>
      <c r="RXT4" s="4"/>
      <c r="RXV4" s="13"/>
      <c r="RXW4" s="13"/>
      <c r="RXX4" s="14"/>
      <c r="RXY4" s="4"/>
      <c r="RXZ4" s="4"/>
      <c r="RYB4" s="13"/>
      <c r="RYC4" s="13"/>
      <c r="RYD4" s="14"/>
      <c r="RYE4" s="4"/>
      <c r="RYF4" s="4"/>
      <c r="RYH4" s="13"/>
      <c r="RYI4" s="13"/>
      <c r="RYJ4" s="14"/>
      <c r="RYK4" s="4"/>
      <c r="RYL4" s="4"/>
      <c r="RYN4" s="13"/>
      <c r="RYO4" s="13"/>
      <c r="RYP4" s="14"/>
      <c r="RYQ4" s="4"/>
      <c r="RYR4" s="4"/>
      <c r="RYT4" s="13"/>
      <c r="RYU4" s="13"/>
      <c r="RYV4" s="14"/>
      <c r="RYW4" s="4"/>
      <c r="RYX4" s="4"/>
      <c r="RYZ4" s="13"/>
      <c r="RZA4" s="13"/>
      <c r="RZB4" s="14"/>
      <c r="RZC4" s="4"/>
      <c r="RZD4" s="4"/>
      <c r="RZF4" s="13"/>
      <c r="RZG4" s="13"/>
      <c r="RZH4" s="14"/>
      <c r="RZI4" s="4"/>
      <c r="RZJ4" s="4"/>
      <c r="RZL4" s="13"/>
      <c r="RZM4" s="13"/>
      <c r="RZN4" s="14"/>
      <c r="RZO4" s="4"/>
      <c r="RZP4" s="4"/>
      <c r="RZR4" s="13"/>
      <c r="RZS4" s="13"/>
      <c r="RZT4" s="14"/>
      <c r="RZU4" s="4"/>
      <c r="RZV4" s="4"/>
      <c r="RZX4" s="13"/>
      <c r="RZY4" s="13"/>
      <c r="RZZ4" s="14"/>
      <c r="SAA4" s="4"/>
      <c r="SAB4" s="4"/>
      <c r="SAD4" s="13"/>
      <c r="SAE4" s="13"/>
      <c r="SAF4" s="14"/>
      <c r="SAG4" s="4"/>
      <c r="SAH4" s="4"/>
      <c r="SAJ4" s="13"/>
      <c r="SAK4" s="13"/>
      <c r="SAL4" s="14"/>
      <c r="SAM4" s="4"/>
      <c r="SAN4" s="4"/>
      <c r="SAP4" s="13"/>
      <c r="SAQ4" s="13"/>
      <c r="SAR4" s="14"/>
      <c r="SAS4" s="4"/>
      <c r="SAT4" s="4"/>
      <c r="SAV4" s="13"/>
      <c r="SAW4" s="13"/>
      <c r="SAX4" s="14"/>
      <c r="SAY4" s="4"/>
      <c r="SAZ4" s="4"/>
      <c r="SBB4" s="13"/>
      <c r="SBC4" s="13"/>
      <c r="SBD4" s="14"/>
      <c r="SBE4" s="4"/>
      <c r="SBF4" s="4"/>
      <c r="SBH4" s="13"/>
      <c r="SBI4" s="13"/>
      <c r="SBJ4" s="14"/>
      <c r="SBK4" s="4"/>
      <c r="SBL4" s="4"/>
      <c r="SBN4" s="13"/>
      <c r="SBO4" s="13"/>
      <c r="SBP4" s="14"/>
      <c r="SBQ4" s="4"/>
      <c r="SBR4" s="4"/>
      <c r="SBT4" s="13"/>
      <c r="SBU4" s="13"/>
      <c r="SBV4" s="14"/>
      <c r="SBW4" s="4"/>
      <c r="SBX4" s="4"/>
      <c r="SBZ4" s="13"/>
      <c r="SCA4" s="13"/>
      <c r="SCB4" s="14"/>
      <c r="SCC4" s="4"/>
      <c r="SCD4" s="4"/>
      <c r="SCF4" s="13"/>
      <c r="SCG4" s="13"/>
      <c r="SCH4" s="14"/>
      <c r="SCI4" s="4"/>
      <c r="SCJ4" s="4"/>
      <c r="SCL4" s="13"/>
      <c r="SCM4" s="13"/>
      <c r="SCN4" s="14"/>
      <c r="SCO4" s="4"/>
      <c r="SCP4" s="4"/>
      <c r="SCR4" s="13"/>
      <c r="SCS4" s="13"/>
      <c r="SCT4" s="14"/>
      <c r="SCU4" s="4"/>
      <c r="SCV4" s="4"/>
      <c r="SCX4" s="13"/>
      <c r="SCY4" s="13"/>
      <c r="SCZ4" s="14"/>
      <c r="SDA4" s="4"/>
      <c r="SDB4" s="4"/>
      <c r="SDD4" s="13"/>
      <c r="SDE4" s="13"/>
      <c r="SDF4" s="14"/>
      <c r="SDG4" s="4"/>
      <c r="SDH4" s="4"/>
      <c r="SDJ4" s="13"/>
      <c r="SDK4" s="13"/>
      <c r="SDL4" s="14"/>
      <c r="SDM4" s="4"/>
      <c r="SDN4" s="4"/>
      <c r="SDP4" s="13"/>
      <c r="SDQ4" s="13"/>
      <c r="SDR4" s="14"/>
      <c r="SDS4" s="4"/>
      <c r="SDT4" s="4"/>
      <c r="SDV4" s="13"/>
      <c r="SDW4" s="13"/>
      <c r="SDX4" s="14"/>
      <c r="SDY4" s="4"/>
      <c r="SDZ4" s="4"/>
      <c r="SEB4" s="13"/>
      <c r="SEC4" s="13"/>
      <c r="SED4" s="14"/>
      <c r="SEE4" s="4"/>
      <c r="SEF4" s="4"/>
      <c r="SEH4" s="13"/>
      <c r="SEI4" s="13"/>
      <c r="SEJ4" s="14"/>
      <c r="SEK4" s="4"/>
      <c r="SEL4" s="4"/>
      <c r="SEN4" s="13"/>
      <c r="SEO4" s="13"/>
      <c r="SEP4" s="14"/>
      <c r="SEQ4" s="4"/>
      <c r="SER4" s="4"/>
      <c r="SET4" s="13"/>
      <c r="SEU4" s="13"/>
      <c r="SEV4" s="14"/>
      <c r="SEW4" s="4"/>
      <c r="SEX4" s="4"/>
      <c r="SEZ4" s="13"/>
      <c r="SFA4" s="13"/>
      <c r="SFB4" s="14"/>
      <c r="SFC4" s="4"/>
      <c r="SFD4" s="4"/>
      <c r="SFF4" s="13"/>
      <c r="SFG4" s="13"/>
      <c r="SFH4" s="14"/>
      <c r="SFI4" s="4"/>
      <c r="SFJ4" s="4"/>
      <c r="SFL4" s="13"/>
      <c r="SFM4" s="13"/>
      <c r="SFN4" s="14"/>
      <c r="SFO4" s="4"/>
      <c r="SFP4" s="4"/>
      <c r="SFR4" s="13"/>
      <c r="SFS4" s="13"/>
      <c r="SFT4" s="14"/>
      <c r="SFU4" s="4"/>
      <c r="SFV4" s="4"/>
      <c r="SFX4" s="13"/>
      <c r="SFY4" s="13"/>
      <c r="SFZ4" s="14"/>
      <c r="SGA4" s="4"/>
      <c r="SGB4" s="4"/>
      <c r="SGD4" s="13"/>
      <c r="SGE4" s="13"/>
      <c r="SGF4" s="14"/>
      <c r="SGG4" s="4"/>
      <c r="SGH4" s="4"/>
      <c r="SGJ4" s="13"/>
      <c r="SGK4" s="13"/>
      <c r="SGL4" s="14"/>
      <c r="SGM4" s="4"/>
      <c r="SGN4" s="4"/>
      <c r="SGP4" s="13"/>
      <c r="SGQ4" s="13"/>
      <c r="SGR4" s="14"/>
      <c r="SGS4" s="4"/>
      <c r="SGT4" s="4"/>
      <c r="SGV4" s="13"/>
      <c r="SGW4" s="13"/>
      <c r="SGX4" s="14"/>
      <c r="SGY4" s="4"/>
      <c r="SGZ4" s="4"/>
      <c r="SHB4" s="13"/>
      <c r="SHC4" s="13"/>
      <c r="SHD4" s="14"/>
      <c r="SHE4" s="4"/>
      <c r="SHF4" s="4"/>
      <c r="SHH4" s="13"/>
      <c r="SHI4" s="13"/>
      <c r="SHJ4" s="14"/>
      <c r="SHK4" s="4"/>
      <c r="SHL4" s="4"/>
      <c r="SHN4" s="13"/>
      <c r="SHO4" s="13"/>
      <c r="SHP4" s="14"/>
      <c r="SHQ4" s="4"/>
      <c r="SHR4" s="4"/>
      <c r="SHT4" s="13"/>
      <c r="SHU4" s="13"/>
      <c r="SHV4" s="14"/>
      <c r="SHW4" s="4"/>
      <c r="SHX4" s="4"/>
      <c r="SHZ4" s="13"/>
      <c r="SIA4" s="13"/>
      <c r="SIB4" s="14"/>
      <c r="SIC4" s="4"/>
      <c r="SID4" s="4"/>
      <c r="SIF4" s="13"/>
      <c r="SIG4" s="13"/>
      <c r="SIH4" s="14"/>
      <c r="SII4" s="4"/>
      <c r="SIJ4" s="4"/>
      <c r="SIL4" s="13"/>
      <c r="SIM4" s="13"/>
      <c r="SIN4" s="14"/>
      <c r="SIO4" s="4"/>
      <c r="SIP4" s="4"/>
      <c r="SIR4" s="13"/>
      <c r="SIS4" s="13"/>
      <c r="SIT4" s="14"/>
      <c r="SIU4" s="4"/>
      <c r="SIV4" s="4"/>
      <c r="SIX4" s="13"/>
      <c r="SIY4" s="13"/>
      <c r="SIZ4" s="14"/>
      <c r="SJA4" s="4"/>
      <c r="SJB4" s="4"/>
      <c r="SJD4" s="13"/>
      <c r="SJE4" s="13"/>
      <c r="SJF4" s="14"/>
      <c r="SJG4" s="4"/>
      <c r="SJH4" s="4"/>
      <c r="SJJ4" s="13"/>
      <c r="SJK4" s="13"/>
      <c r="SJL4" s="14"/>
      <c r="SJM4" s="4"/>
      <c r="SJN4" s="4"/>
      <c r="SJP4" s="13"/>
      <c r="SJQ4" s="13"/>
      <c r="SJR4" s="14"/>
      <c r="SJS4" s="4"/>
      <c r="SJT4" s="4"/>
      <c r="SJV4" s="13"/>
      <c r="SJW4" s="13"/>
      <c r="SJX4" s="14"/>
      <c r="SJY4" s="4"/>
      <c r="SJZ4" s="4"/>
      <c r="SKB4" s="13"/>
      <c r="SKC4" s="13"/>
      <c r="SKD4" s="14"/>
      <c r="SKE4" s="4"/>
      <c r="SKF4" s="4"/>
      <c r="SKH4" s="13"/>
      <c r="SKI4" s="13"/>
      <c r="SKJ4" s="14"/>
      <c r="SKK4" s="4"/>
      <c r="SKL4" s="4"/>
      <c r="SKN4" s="13"/>
      <c r="SKO4" s="13"/>
      <c r="SKP4" s="14"/>
      <c r="SKQ4" s="4"/>
      <c r="SKR4" s="4"/>
      <c r="SKT4" s="13"/>
      <c r="SKU4" s="13"/>
      <c r="SKV4" s="14"/>
      <c r="SKW4" s="4"/>
      <c r="SKX4" s="4"/>
      <c r="SKZ4" s="13"/>
      <c r="SLA4" s="13"/>
      <c r="SLB4" s="14"/>
      <c r="SLC4" s="4"/>
      <c r="SLD4" s="4"/>
      <c r="SLF4" s="13"/>
      <c r="SLG4" s="13"/>
      <c r="SLH4" s="14"/>
      <c r="SLI4" s="4"/>
      <c r="SLJ4" s="4"/>
      <c r="SLL4" s="13"/>
      <c r="SLM4" s="13"/>
      <c r="SLN4" s="14"/>
      <c r="SLO4" s="4"/>
      <c r="SLP4" s="4"/>
      <c r="SLR4" s="13"/>
      <c r="SLS4" s="13"/>
      <c r="SLT4" s="14"/>
      <c r="SLU4" s="4"/>
      <c r="SLV4" s="4"/>
      <c r="SLX4" s="13"/>
      <c r="SLY4" s="13"/>
      <c r="SLZ4" s="14"/>
      <c r="SMA4" s="4"/>
      <c r="SMB4" s="4"/>
      <c r="SMD4" s="13"/>
      <c r="SME4" s="13"/>
      <c r="SMF4" s="14"/>
      <c r="SMG4" s="4"/>
      <c r="SMH4" s="4"/>
      <c r="SMJ4" s="13"/>
      <c r="SMK4" s="13"/>
      <c r="SML4" s="14"/>
      <c r="SMM4" s="4"/>
      <c r="SMN4" s="4"/>
      <c r="SMP4" s="13"/>
      <c r="SMQ4" s="13"/>
      <c r="SMR4" s="14"/>
      <c r="SMS4" s="4"/>
      <c r="SMT4" s="4"/>
      <c r="SMV4" s="13"/>
      <c r="SMW4" s="13"/>
      <c r="SMX4" s="14"/>
      <c r="SMY4" s="4"/>
      <c r="SMZ4" s="4"/>
      <c r="SNB4" s="13"/>
      <c r="SNC4" s="13"/>
      <c r="SND4" s="14"/>
      <c r="SNE4" s="4"/>
      <c r="SNF4" s="4"/>
      <c r="SNH4" s="13"/>
      <c r="SNI4" s="13"/>
      <c r="SNJ4" s="14"/>
      <c r="SNK4" s="4"/>
      <c r="SNL4" s="4"/>
      <c r="SNN4" s="13"/>
      <c r="SNO4" s="13"/>
      <c r="SNP4" s="14"/>
      <c r="SNQ4" s="4"/>
      <c r="SNR4" s="4"/>
      <c r="SNT4" s="13"/>
      <c r="SNU4" s="13"/>
      <c r="SNV4" s="14"/>
      <c r="SNW4" s="4"/>
      <c r="SNX4" s="4"/>
      <c r="SNZ4" s="13"/>
      <c r="SOA4" s="13"/>
      <c r="SOB4" s="14"/>
      <c r="SOC4" s="4"/>
      <c r="SOD4" s="4"/>
      <c r="SOF4" s="13"/>
      <c r="SOG4" s="13"/>
      <c r="SOH4" s="14"/>
      <c r="SOI4" s="4"/>
      <c r="SOJ4" s="4"/>
      <c r="SOL4" s="13"/>
      <c r="SOM4" s="13"/>
      <c r="SON4" s="14"/>
      <c r="SOO4" s="4"/>
      <c r="SOP4" s="4"/>
      <c r="SOR4" s="13"/>
      <c r="SOS4" s="13"/>
      <c r="SOT4" s="14"/>
      <c r="SOU4" s="4"/>
      <c r="SOV4" s="4"/>
      <c r="SOX4" s="13"/>
      <c r="SOY4" s="13"/>
      <c r="SOZ4" s="14"/>
      <c r="SPA4" s="4"/>
      <c r="SPB4" s="4"/>
      <c r="SPD4" s="13"/>
      <c r="SPE4" s="13"/>
      <c r="SPF4" s="14"/>
      <c r="SPG4" s="4"/>
      <c r="SPH4" s="4"/>
      <c r="SPJ4" s="13"/>
      <c r="SPK4" s="13"/>
      <c r="SPL4" s="14"/>
      <c r="SPM4" s="4"/>
      <c r="SPN4" s="4"/>
      <c r="SPP4" s="13"/>
      <c r="SPQ4" s="13"/>
      <c r="SPR4" s="14"/>
      <c r="SPS4" s="4"/>
      <c r="SPT4" s="4"/>
      <c r="SPV4" s="13"/>
      <c r="SPW4" s="13"/>
      <c r="SPX4" s="14"/>
      <c r="SPY4" s="4"/>
      <c r="SPZ4" s="4"/>
      <c r="SQB4" s="13"/>
      <c r="SQC4" s="13"/>
      <c r="SQD4" s="14"/>
      <c r="SQE4" s="4"/>
      <c r="SQF4" s="4"/>
      <c r="SQH4" s="13"/>
      <c r="SQI4" s="13"/>
      <c r="SQJ4" s="14"/>
      <c r="SQK4" s="4"/>
      <c r="SQL4" s="4"/>
      <c r="SQN4" s="13"/>
      <c r="SQO4" s="13"/>
      <c r="SQP4" s="14"/>
      <c r="SQQ4" s="4"/>
      <c r="SQR4" s="4"/>
      <c r="SQT4" s="13"/>
      <c r="SQU4" s="13"/>
      <c r="SQV4" s="14"/>
      <c r="SQW4" s="4"/>
      <c r="SQX4" s="4"/>
      <c r="SQZ4" s="13"/>
      <c r="SRA4" s="13"/>
      <c r="SRB4" s="14"/>
      <c r="SRC4" s="4"/>
      <c r="SRD4" s="4"/>
      <c r="SRF4" s="13"/>
      <c r="SRG4" s="13"/>
      <c r="SRH4" s="14"/>
      <c r="SRI4" s="4"/>
      <c r="SRJ4" s="4"/>
      <c r="SRL4" s="13"/>
      <c r="SRM4" s="13"/>
      <c r="SRN4" s="14"/>
      <c r="SRO4" s="4"/>
      <c r="SRP4" s="4"/>
      <c r="SRR4" s="13"/>
      <c r="SRS4" s="13"/>
      <c r="SRT4" s="14"/>
      <c r="SRU4" s="4"/>
      <c r="SRV4" s="4"/>
      <c r="SRX4" s="13"/>
      <c r="SRY4" s="13"/>
      <c r="SRZ4" s="14"/>
      <c r="SSA4" s="4"/>
      <c r="SSB4" s="4"/>
      <c r="SSD4" s="13"/>
      <c r="SSE4" s="13"/>
      <c r="SSF4" s="14"/>
      <c r="SSG4" s="4"/>
      <c r="SSH4" s="4"/>
      <c r="SSJ4" s="13"/>
      <c r="SSK4" s="13"/>
      <c r="SSL4" s="14"/>
      <c r="SSM4" s="4"/>
      <c r="SSN4" s="4"/>
      <c r="SSP4" s="13"/>
      <c r="SSQ4" s="13"/>
      <c r="SSR4" s="14"/>
      <c r="SSS4" s="4"/>
      <c r="SST4" s="4"/>
      <c r="SSV4" s="13"/>
      <c r="SSW4" s="13"/>
      <c r="SSX4" s="14"/>
      <c r="SSY4" s="4"/>
      <c r="SSZ4" s="4"/>
      <c r="STB4" s="13"/>
      <c r="STC4" s="13"/>
      <c r="STD4" s="14"/>
      <c r="STE4" s="4"/>
      <c r="STF4" s="4"/>
      <c r="STH4" s="13"/>
      <c r="STI4" s="13"/>
      <c r="STJ4" s="14"/>
      <c r="STK4" s="4"/>
      <c r="STL4" s="4"/>
      <c r="STN4" s="13"/>
      <c r="STO4" s="13"/>
      <c r="STP4" s="14"/>
      <c r="STQ4" s="4"/>
      <c r="STR4" s="4"/>
      <c r="STT4" s="13"/>
      <c r="STU4" s="13"/>
      <c r="STV4" s="14"/>
      <c r="STW4" s="4"/>
      <c r="STX4" s="4"/>
      <c r="STZ4" s="13"/>
      <c r="SUA4" s="13"/>
      <c r="SUB4" s="14"/>
      <c r="SUC4" s="4"/>
      <c r="SUD4" s="4"/>
      <c r="SUF4" s="13"/>
      <c r="SUG4" s="13"/>
      <c r="SUH4" s="14"/>
      <c r="SUI4" s="4"/>
      <c r="SUJ4" s="4"/>
      <c r="SUL4" s="13"/>
      <c r="SUM4" s="13"/>
      <c r="SUN4" s="14"/>
      <c r="SUO4" s="4"/>
      <c r="SUP4" s="4"/>
      <c r="SUR4" s="13"/>
      <c r="SUS4" s="13"/>
      <c r="SUT4" s="14"/>
      <c r="SUU4" s="4"/>
      <c r="SUV4" s="4"/>
      <c r="SUX4" s="13"/>
      <c r="SUY4" s="13"/>
      <c r="SUZ4" s="14"/>
      <c r="SVA4" s="4"/>
      <c r="SVB4" s="4"/>
      <c r="SVD4" s="13"/>
      <c r="SVE4" s="13"/>
      <c r="SVF4" s="14"/>
      <c r="SVG4" s="4"/>
      <c r="SVH4" s="4"/>
      <c r="SVJ4" s="13"/>
      <c r="SVK4" s="13"/>
      <c r="SVL4" s="14"/>
      <c r="SVM4" s="4"/>
      <c r="SVN4" s="4"/>
      <c r="SVP4" s="13"/>
      <c r="SVQ4" s="13"/>
      <c r="SVR4" s="14"/>
      <c r="SVS4" s="4"/>
      <c r="SVT4" s="4"/>
      <c r="SVV4" s="13"/>
      <c r="SVW4" s="13"/>
      <c r="SVX4" s="14"/>
      <c r="SVY4" s="4"/>
      <c r="SVZ4" s="4"/>
      <c r="SWB4" s="13"/>
      <c r="SWC4" s="13"/>
      <c r="SWD4" s="14"/>
      <c r="SWE4" s="4"/>
      <c r="SWF4" s="4"/>
      <c r="SWH4" s="13"/>
      <c r="SWI4" s="13"/>
      <c r="SWJ4" s="14"/>
      <c r="SWK4" s="4"/>
      <c r="SWL4" s="4"/>
      <c r="SWN4" s="13"/>
      <c r="SWO4" s="13"/>
      <c r="SWP4" s="14"/>
      <c r="SWQ4" s="4"/>
      <c r="SWR4" s="4"/>
      <c r="SWT4" s="13"/>
      <c r="SWU4" s="13"/>
      <c r="SWV4" s="14"/>
      <c r="SWW4" s="4"/>
      <c r="SWX4" s="4"/>
      <c r="SWZ4" s="13"/>
      <c r="SXA4" s="13"/>
      <c r="SXB4" s="14"/>
      <c r="SXC4" s="4"/>
      <c r="SXD4" s="4"/>
      <c r="SXF4" s="13"/>
      <c r="SXG4" s="13"/>
      <c r="SXH4" s="14"/>
      <c r="SXI4" s="4"/>
      <c r="SXJ4" s="4"/>
      <c r="SXL4" s="13"/>
      <c r="SXM4" s="13"/>
      <c r="SXN4" s="14"/>
      <c r="SXO4" s="4"/>
      <c r="SXP4" s="4"/>
      <c r="SXR4" s="13"/>
      <c r="SXS4" s="13"/>
      <c r="SXT4" s="14"/>
      <c r="SXU4" s="4"/>
      <c r="SXV4" s="4"/>
      <c r="SXX4" s="13"/>
      <c r="SXY4" s="13"/>
      <c r="SXZ4" s="14"/>
      <c r="SYA4" s="4"/>
      <c r="SYB4" s="4"/>
      <c r="SYD4" s="13"/>
      <c r="SYE4" s="13"/>
      <c r="SYF4" s="14"/>
      <c r="SYG4" s="4"/>
      <c r="SYH4" s="4"/>
      <c r="SYJ4" s="13"/>
      <c r="SYK4" s="13"/>
      <c r="SYL4" s="14"/>
      <c r="SYM4" s="4"/>
      <c r="SYN4" s="4"/>
      <c r="SYP4" s="13"/>
      <c r="SYQ4" s="13"/>
      <c r="SYR4" s="14"/>
      <c r="SYS4" s="4"/>
      <c r="SYT4" s="4"/>
      <c r="SYV4" s="13"/>
      <c r="SYW4" s="13"/>
      <c r="SYX4" s="14"/>
      <c r="SYY4" s="4"/>
      <c r="SYZ4" s="4"/>
      <c r="SZB4" s="13"/>
      <c r="SZC4" s="13"/>
      <c r="SZD4" s="14"/>
      <c r="SZE4" s="4"/>
      <c r="SZF4" s="4"/>
      <c r="SZH4" s="13"/>
      <c r="SZI4" s="13"/>
      <c r="SZJ4" s="14"/>
      <c r="SZK4" s="4"/>
      <c r="SZL4" s="4"/>
      <c r="SZN4" s="13"/>
      <c r="SZO4" s="13"/>
      <c r="SZP4" s="14"/>
      <c r="SZQ4" s="4"/>
      <c r="SZR4" s="4"/>
      <c r="SZT4" s="13"/>
      <c r="SZU4" s="13"/>
      <c r="SZV4" s="14"/>
      <c r="SZW4" s="4"/>
      <c r="SZX4" s="4"/>
      <c r="SZZ4" s="13"/>
      <c r="TAA4" s="13"/>
      <c r="TAB4" s="14"/>
      <c r="TAC4" s="4"/>
      <c r="TAD4" s="4"/>
      <c r="TAF4" s="13"/>
      <c r="TAG4" s="13"/>
      <c r="TAH4" s="14"/>
      <c r="TAI4" s="4"/>
      <c r="TAJ4" s="4"/>
      <c r="TAL4" s="13"/>
      <c r="TAM4" s="13"/>
      <c r="TAN4" s="14"/>
      <c r="TAO4" s="4"/>
      <c r="TAP4" s="4"/>
      <c r="TAR4" s="13"/>
      <c r="TAS4" s="13"/>
      <c r="TAT4" s="14"/>
      <c r="TAU4" s="4"/>
      <c r="TAV4" s="4"/>
      <c r="TAX4" s="13"/>
      <c r="TAY4" s="13"/>
      <c r="TAZ4" s="14"/>
      <c r="TBA4" s="4"/>
      <c r="TBB4" s="4"/>
      <c r="TBD4" s="13"/>
      <c r="TBE4" s="13"/>
      <c r="TBF4" s="14"/>
      <c r="TBG4" s="4"/>
      <c r="TBH4" s="4"/>
      <c r="TBJ4" s="13"/>
      <c r="TBK4" s="13"/>
      <c r="TBL4" s="14"/>
      <c r="TBM4" s="4"/>
      <c r="TBN4" s="4"/>
      <c r="TBP4" s="13"/>
      <c r="TBQ4" s="13"/>
      <c r="TBR4" s="14"/>
      <c r="TBS4" s="4"/>
      <c r="TBT4" s="4"/>
      <c r="TBV4" s="13"/>
      <c r="TBW4" s="13"/>
      <c r="TBX4" s="14"/>
      <c r="TBY4" s="4"/>
      <c r="TBZ4" s="4"/>
      <c r="TCB4" s="13"/>
      <c r="TCC4" s="13"/>
      <c r="TCD4" s="14"/>
      <c r="TCE4" s="4"/>
      <c r="TCF4" s="4"/>
      <c r="TCH4" s="13"/>
      <c r="TCI4" s="13"/>
      <c r="TCJ4" s="14"/>
      <c r="TCK4" s="4"/>
      <c r="TCL4" s="4"/>
      <c r="TCN4" s="13"/>
      <c r="TCO4" s="13"/>
      <c r="TCP4" s="14"/>
      <c r="TCQ4" s="4"/>
      <c r="TCR4" s="4"/>
      <c r="TCT4" s="13"/>
      <c r="TCU4" s="13"/>
      <c r="TCV4" s="14"/>
      <c r="TCW4" s="4"/>
      <c r="TCX4" s="4"/>
      <c r="TCZ4" s="13"/>
      <c r="TDA4" s="13"/>
      <c r="TDB4" s="14"/>
      <c r="TDC4" s="4"/>
      <c r="TDD4" s="4"/>
      <c r="TDF4" s="13"/>
      <c r="TDG4" s="13"/>
      <c r="TDH4" s="14"/>
      <c r="TDI4" s="4"/>
      <c r="TDJ4" s="4"/>
      <c r="TDL4" s="13"/>
      <c r="TDM4" s="13"/>
      <c r="TDN4" s="14"/>
      <c r="TDO4" s="4"/>
      <c r="TDP4" s="4"/>
      <c r="TDR4" s="13"/>
      <c r="TDS4" s="13"/>
      <c r="TDT4" s="14"/>
      <c r="TDU4" s="4"/>
      <c r="TDV4" s="4"/>
      <c r="TDX4" s="13"/>
      <c r="TDY4" s="13"/>
      <c r="TDZ4" s="14"/>
      <c r="TEA4" s="4"/>
      <c r="TEB4" s="4"/>
      <c r="TED4" s="13"/>
      <c r="TEE4" s="13"/>
      <c r="TEF4" s="14"/>
      <c r="TEG4" s="4"/>
      <c r="TEH4" s="4"/>
      <c r="TEJ4" s="13"/>
      <c r="TEK4" s="13"/>
      <c r="TEL4" s="14"/>
      <c r="TEM4" s="4"/>
      <c r="TEN4" s="4"/>
      <c r="TEP4" s="13"/>
      <c r="TEQ4" s="13"/>
      <c r="TER4" s="14"/>
      <c r="TES4" s="4"/>
      <c r="TET4" s="4"/>
      <c r="TEV4" s="13"/>
      <c r="TEW4" s="13"/>
      <c r="TEX4" s="14"/>
      <c r="TEY4" s="4"/>
      <c r="TEZ4" s="4"/>
      <c r="TFB4" s="13"/>
      <c r="TFC4" s="13"/>
      <c r="TFD4" s="14"/>
      <c r="TFE4" s="4"/>
      <c r="TFF4" s="4"/>
      <c r="TFH4" s="13"/>
      <c r="TFI4" s="13"/>
      <c r="TFJ4" s="14"/>
      <c r="TFK4" s="4"/>
      <c r="TFL4" s="4"/>
      <c r="TFN4" s="13"/>
      <c r="TFO4" s="13"/>
      <c r="TFP4" s="14"/>
      <c r="TFQ4" s="4"/>
      <c r="TFR4" s="4"/>
      <c r="TFT4" s="13"/>
      <c r="TFU4" s="13"/>
      <c r="TFV4" s="14"/>
      <c r="TFW4" s="4"/>
      <c r="TFX4" s="4"/>
      <c r="TFZ4" s="13"/>
      <c r="TGA4" s="13"/>
      <c r="TGB4" s="14"/>
      <c r="TGC4" s="4"/>
      <c r="TGD4" s="4"/>
      <c r="TGF4" s="13"/>
      <c r="TGG4" s="13"/>
      <c r="TGH4" s="14"/>
      <c r="TGI4" s="4"/>
      <c r="TGJ4" s="4"/>
      <c r="TGL4" s="13"/>
      <c r="TGM4" s="13"/>
      <c r="TGN4" s="14"/>
      <c r="TGO4" s="4"/>
      <c r="TGP4" s="4"/>
      <c r="TGR4" s="13"/>
      <c r="TGS4" s="13"/>
      <c r="TGT4" s="14"/>
      <c r="TGU4" s="4"/>
      <c r="TGV4" s="4"/>
      <c r="TGX4" s="13"/>
      <c r="TGY4" s="13"/>
      <c r="TGZ4" s="14"/>
      <c r="THA4" s="4"/>
      <c r="THB4" s="4"/>
      <c r="THD4" s="13"/>
      <c r="THE4" s="13"/>
      <c r="THF4" s="14"/>
      <c r="THG4" s="4"/>
      <c r="THH4" s="4"/>
      <c r="THJ4" s="13"/>
      <c r="THK4" s="13"/>
      <c r="THL4" s="14"/>
      <c r="THM4" s="4"/>
      <c r="THN4" s="4"/>
      <c r="THP4" s="13"/>
      <c r="THQ4" s="13"/>
      <c r="THR4" s="14"/>
      <c r="THS4" s="4"/>
      <c r="THT4" s="4"/>
      <c r="THV4" s="13"/>
      <c r="THW4" s="13"/>
      <c r="THX4" s="14"/>
      <c r="THY4" s="4"/>
      <c r="THZ4" s="4"/>
      <c r="TIB4" s="13"/>
      <c r="TIC4" s="13"/>
      <c r="TID4" s="14"/>
      <c r="TIE4" s="4"/>
      <c r="TIF4" s="4"/>
      <c r="TIH4" s="13"/>
      <c r="TII4" s="13"/>
      <c r="TIJ4" s="14"/>
      <c r="TIK4" s="4"/>
      <c r="TIL4" s="4"/>
      <c r="TIN4" s="13"/>
      <c r="TIO4" s="13"/>
      <c r="TIP4" s="14"/>
      <c r="TIQ4" s="4"/>
      <c r="TIR4" s="4"/>
      <c r="TIT4" s="13"/>
      <c r="TIU4" s="13"/>
      <c r="TIV4" s="14"/>
      <c r="TIW4" s="4"/>
      <c r="TIX4" s="4"/>
      <c r="TIZ4" s="13"/>
      <c r="TJA4" s="13"/>
      <c r="TJB4" s="14"/>
      <c r="TJC4" s="4"/>
      <c r="TJD4" s="4"/>
      <c r="TJF4" s="13"/>
      <c r="TJG4" s="13"/>
      <c r="TJH4" s="14"/>
      <c r="TJI4" s="4"/>
      <c r="TJJ4" s="4"/>
      <c r="TJL4" s="13"/>
      <c r="TJM4" s="13"/>
      <c r="TJN4" s="14"/>
      <c r="TJO4" s="4"/>
      <c r="TJP4" s="4"/>
      <c r="TJR4" s="13"/>
      <c r="TJS4" s="13"/>
      <c r="TJT4" s="14"/>
      <c r="TJU4" s="4"/>
      <c r="TJV4" s="4"/>
      <c r="TJX4" s="13"/>
      <c r="TJY4" s="13"/>
      <c r="TJZ4" s="14"/>
      <c r="TKA4" s="4"/>
      <c r="TKB4" s="4"/>
      <c r="TKD4" s="13"/>
      <c r="TKE4" s="13"/>
      <c r="TKF4" s="14"/>
      <c r="TKG4" s="4"/>
      <c r="TKH4" s="4"/>
      <c r="TKJ4" s="13"/>
      <c r="TKK4" s="13"/>
      <c r="TKL4" s="14"/>
      <c r="TKM4" s="4"/>
      <c r="TKN4" s="4"/>
      <c r="TKP4" s="13"/>
      <c r="TKQ4" s="13"/>
      <c r="TKR4" s="14"/>
      <c r="TKS4" s="4"/>
      <c r="TKT4" s="4"/>
      <c r="TKV4" s="13"/>
      <c r="TKW4" s="13"/>
      <c r="TKX4" s="14"/>
      <c r="TKY4" s="4"/>
      <c r="TKZ4" s="4"/>
      <c r="TLB4" s="13"/>
      <c r="TLC4" s="13"/>
      <c r="TLD4" s="14"/>
      <c r="TLE4" s="4"/>
      <c r="TLF4" s="4"/>
      <c r="TLH4" s="13"/>
      <c r="TLI4" s="13"/>
      <c r="TLJ4" s="14"/>
      <c r="TLK4" s="4"/>
      <c r="TLL4" s="4"/>
      <c r="TLN4" s="13"/>
      <c r="TLO4" s="13"/>
      <c r="TLP4" s="14"/>
      <c r="TLQ4" s="4"/>
      <c r="TLR4" s="4"/>
      <c r="TLT4" s="13"/>
      <c r="TLU4" s="13"/>
      <c r="TLV4" s="14"/>
      <c r="TLW4" s="4"/>
      <c r="TLX4" s="4"/>
      <c r="TLZ4" s="13"/>
      <c r="TMA4" s="13"/>
      <c r="TMB4" s="14"/>
      <c r="TMC4" s="4"/>
      <c r="TMD4" s="4"/>
      <c r="TMF4" s="13"/>
      <c r="TMG4" s="13"/>
      <c r="TMH4" s="14"/>
      <c r="TMI4" s="4"/>
      <c r="TMJ4" s="4"/>
      <c r="TML4" s="13"/>
      <c r="TMM4" s="13"/>
      <c r="TMN4" s="14"/>
      <c r="TMO4" s="4"/>
      <c r="TMP4" s="4"/>
      <c r="TMR4" s="13"/>
      <c r="TMS4" s="13"/>
      <c r="TMT4" s="14"/>
      <c r="TMU4" s="4"/>
      <c r="TMV4" s="4"/>
      <c r="TMX4" s="13"/>
      <c r="TMY4" s="13"/>
      <c r="TMZ4" s="14"/>
      <c r="TNA4" s="4"/>
      <c r="TNB4" s="4"/>
      <c r="TND4" s="13"/>
      <c r="TNE4" s="13"/>
      <c r="TNF4" s="14"/>
      <c r="TNG4" s="4"/>
      <c r="TNH4" s="4"/>
      <c r="TNJ4" s="13"/>
      <c r="TNK4" s="13"/>
      <c r="TNL4" s="14"/>
      <c r="TNM4" s="4"/>
      <c r="TNN4" s="4"/>
      <c r="TNP4" s="13"/>
      <c r="TNQ4" s="13"/>
      <c r="TNR4" s="14"/>
      <c r="TNS4" s="4"/>
      <c r="TNT4" s="4"/>
      <c r="TNV4" s="13"/>
      <c r="TNW4" s="13"/>
      <c r="TNX4" s="14"/>
      <c r="TNY4" s="4"/>
      <c r="TNZ4" s="4"/>
      <c r="TOB4" s="13"/>
      <c r="TOC4" s="13"/>
      <c r="TOD4" s="14"/>
      <c r="TOE4" s="4"/>
      <c r="TOF4" s="4"/>
      <c r="TOH4" s="13"/>
      <c r="TOI4" s="13"/>
      <c r="TOJ4" s="14"/>
      <c r="TOK4" s="4"/>
      <c r="TOL4" s="4"/>
      <c r="TON4" s="13"/>
      <c r="TOO4" s="13"/>
      <c r="TOP4" s="14"/>
      <c r="TOQ4" s="4"/>
      <c r="TOR4" s="4"/>
      <c r="TOT4" s="13"/>
      <c r="TOU4" s="13"/>
      <c r="TOV4" s="14"/>
      <c r="TOW4" s="4"/>
      <c r="TOX4" s="4"/>
      <c r="TOZ4" s="13"/>
      <c r="TPA4" s="13"/>
      <c r="TPB4" s="14"/>
      <c r="TPC4" s="4"/>
      <c r="TPD4" s="4"/>
      <c r="TPF4" s="13"/>
      <c r="TPG4" s="13"/>
      <c r="TPH4" s="14"/>
      <c r="TPI4" s="4"/>
      <c r="TPJ4" s="4"/>
      <c r="TPL4" s="13"/>
      <c r="TPM4" s="13"/>
      <c r="TPN4" s="14"/>
      <c r="TPO4" s="4"/>
      <c r="TPP4" s="4"/>
      <c r="TPR4" s="13"/>
      <c r="TPS4" s="13"/>
      <c r="TPT4" s="14"/>
      <c r="TPU4" s="4"/>
      <c r="TPV4" s="4"/>
      <c r="TPX4" s="13"/>
      <c r="TPY4" s="13"/>
      <c r="TPZ4" s="14"/>
      <c r="TQA4" s="4"/>
      <c r="TQB4" s="4"/>
      <c r="TQD4" s="13"/>
      <c r="TQE4" s="13"/>
      <c r="TQF4" s="14"/>
      <c r="TQG4" s="4"/>
      <c r="TQH4" s="4"/>
      <c r="TQJ4" s="13"/>
      <c r="TQK4" s="13"/>
      <c r="TQL4" s="14"/>
      <c r="TQM4" s="4"/>
      <c r="TQN4" s="4"/>
      <c r="TQP4" s="13"/>
      <c r="TQQ4" s="13"/>
      <c r="TQR4" s="14"/>
      <c r="TQS4" s="4"/>
      <c r="TQT4" s="4"/>
      <c r="TQV4" s="13"/>
      <c r="TQW4" s="13"/>
      <c r="TQX4" s="14"/>
      <c r="TQY4" s="4"/>
      <c r="TQZ4" s="4"/>
      <c r="TRB4" s="13"/>
      <c r="TRC4" s="13"/>
      <c r="TRD4" s="14"/>
      <c r="TRE4" s="4"/>
      <c r="TRF4" s="4"/>
      <c r="TRH4" s="13"/>
      <c r="TRI4" s="13"/>
      <c r="TRJ4" s="14"/>
      <c r="TRK4" s="4"/>
      <c r="TRL4" s="4"/>
      <c r="TRN4" s="13"/>
      <c r="TRO4" s="13"/>
      <c r="TRP4" s="14"/>
      <c r="TRQ4" s="4"/>
      <c r="TRR4" s="4"/>
      <c r="TRT4" s="13"/>
      <c r="TRU4" s="13"/>
      <c r="TRV4" s="14"/>
      <c r="TRW4" s="4"/>
      <c r="TRX4" s="4"/>
      <c r="TRZ4" s="13"/>
      <c r="TSA4" s="13"/>
      <c r="TSB4" s="14"/>
      <c r="TSC4" s="4"/>
      <c r="TSD4" s="4"/>
      <c r="TSF4" s="13"/>
      <c r="TSG4" s="13"/>
      <c r="TSH4" s="14"/>
      <c r="TSI4" s="4"/>
      <c r="TSJ4" s="4"/>
      <c r="TSL4" s="13"/>
      <c r="TSM4" s="13"/>
      <c r="TSN4" s="14"/>
      <c r="TSO4" s="4"/>
      <c r="TSP4" s="4"/>
      <c r="TSR4" s="13"/>
      <c r="TSS4" s="13"/>
      <c r="TST4" s="14"/>
      <c r="TSU4" s="4"/>
      <c r="TSV4" s="4"/>
      <c r="TSX4" s="13"/>
      <c r="TSY4" s="13"/>
      <c r="TSZ4" s="14"/>
      <c r="TTA4" s="4"/>
      <c r="TTB4" s="4"/>
      <c r="TTD4" s="13"/>
      <c r="TTE4" s="13"/>
      <c r="TTF4" s="14"/>
      <c r="TTG4" s="4"/>
      <c r="TTH4" s="4"/>
      <c r="TTJ4" s="13"/>
      <c r="TTK4" s="13"/>
      <c r="TTL4" s="14"/>
      <c r="TTM4" s="4"/>
      <c r="TTN4" s="4"/>
      <c r="TTP4" s="13"/>
      <c r="TTQ4" s="13"/>
      <c r="TTR4" s="14"/>
      <c r="TTS4" s="4"/>
      <c r="TTT4" s="4"/>
      <c r="TTV4" s="13"/>
      <c r="TTW4" s="13"/>
      <c r="TTX4" s="14"/>
      <c r="TTY4" s="4"/>
      <c r="TTZ4" s="4"/>
      <c r="TUB4" s="13"/>
      <c r="TUC4" s="13"/>
      <c r="TUD4" s="14"/>
      <c r="TUE4" s="4"/>
      <c r="TUF4" s="4"/>
      <c r="TUH4" s="13"/>
      <c r="TUI4" s="13"/>
      <c r="TUJ4" s="14"/>
      <c r="TUK4" s="4"/>
      <c r="TUL4" s="4"/>
      <c r="TUN4" s="13"/>
      <c r="TUO4" s="13"/>
      <c r="TUP4" s="14"/>
      <c r="TUQ4" s="4"/>
      <c r="TUR4" s="4"/>
      <c r="TUT4" s="13"/>
      <c r="TUU4" s="13"/>
      <c r="TUV4" s="14"/>
      <c r="TUW4" s="4"/>
      <c r="TUX4" s="4"/>
      <c r="TUZ4" s="13"/>
      <c r="TVA4" s="13"/>
      <c r="TVB4" s="14"/>
      <c r="TVC4" s="4"/>
      <c r="TVD4" s="4"/>
      <c r="TVF4" s="13"/>
      <c r="TVG4" s="13"/>
      <c r="TVH4" s="14"/>
      <c r="TVI4" s="4"/>
      <c r="TVJ4" s="4"/>
      <c r="TVL4" s="13"/>
      <c r="TVM4" s="13"/>
      <c r="TVN4" s="14"/>
      <c r="TVO4" s="4"/>
      <c r="TVP4" s="4"/>
      <c r="TVR4" s="13"/>
      <c r="TVS4" s="13"/>
      <c r="TVT4" s="14"/>
      <c r="TVU4" s="4"/>
      <c r="TVV4" s="4"/>
      <c r="TVX4" s="13"/>
      <c r="TVY4" s="13"/>
      <c r="TVZ4" s="14"/>
      <c r="TWA4" s="4"/>
      <c r="TWB4" s="4"/>
      <c r="TWD4" s="13"/>
      <c r="TWE4" s="13"/>
      <c r="TWF4" s="14"/>
      <c r="TWG4" s="4"/>
      <c r="TWH4" s="4"/>
      <c r="TWJ4" s="13"/>
      <c r="TWK4" s="13"/>
      <c r="TWL4" s="14"/>
      <c r="TWM4" s="4"/>
      <c r="TWN4" s="4"/>
      <c r="TWP4" s="13"/>
      <c r="TWQ4" s="13"/>
      <c r="TWR4" s="14"/>
      <c r="TWS4" s="4"/>
      <c r="TWT4" s="4"/>
      <c r="TWV4" s="13"/>
      <c r="TWW4" s="13"/>
      <c r="TWX4" s="14"/>
      <c r="TWY4" s="4"/>
      <c r="TWZ4" s="4"/>
      <c r="TXB4" s="13"/>
      <c r="TXC4" s="13"/>
      <c r="TXD4" s="14"/>
      <c r="TXE4" s="4"/>
      <c r="TXF4" s="4"/>
      <c r="TXH4" s="13"/>
      <c r="TXI4" s="13"/>
      <c r="TXJ4" s="14"/>
      <c r="TXK4" s="4"/>
      <c r="TXL4" s="4"/>
      <c r="TXN4" s="13"/>
      <c r="TXO4" s="13"/>
      <c r="TXP4" s="14"/>
      <c r="TXQ4" s="4"/>
      <c r="TXR4" s="4"/>
      <c r="TXT4" s="13"/>
      <c r="TXU4" s="13"/>
      <c r="TXV4" s="14"/>
      <c r="TXW4" s="4"/>
      <c r="TXX4" s="4"/>
      <c r="TXZ4" s="13"/>
      <c r="TYA4" s="13"/>
      <c r="TYB4" s="14"/>
      <c r="TYC4" s="4"/>
      <c r="TYD4" s="4"/>
      <c r="TYF4" s="13"/>
      <c r="TYG4" s="13"/>
      <c r="TYH4" s="14"/>
      <c r="TYI4" s="4"/>
      <c r="TYJ4" s="4"/>
      <c r="TYL4" s="13"/>
      <c r="TYM4" s="13"/>
      <c r="TYN4" s="14"/>
      <c r="TYO4" s="4"/>
      <c r="TYP4" s="4"/>
      <c r="TYR4" s="13"/>
      <c r="TYS4" s="13"/>
      <c r="TYT4" s="14"/>
      <c r="TYU4" s="4"/>
      <c r="TYV4" s="4"/>
      <c r="TYX4" s="13"/>
      <c r="TYY4" s="13"/>
      <c r="TYZ4" s="14"/>
      <c r="TZA4" s="4"/>
      <c r="TZB4" s="4"/>
      <c r="TZD4" s="13"/>
      <c r="TZE4" s="13"/>
      <c r="TZF4" s="14"/>
      <c r="TZG4" s="4"/>
      <c r="TZH4" s="4"/>
      <c r="TZJ4" s="13"/>
      <c r="TZK4" s="13"/>
      <c r="TZL4" s="14"/>
      <c r="TZM4" s="4"/>
      <c r="TZN4" s="4"/>
      <c r="TZP4" s="13"/>
      <c r="TZQ4" s="13"/>
      <c r="TZR4" s="14"/>
      <c r="TZS4" s="4"/>
      <c r="TZT4" s="4"/>
      <c r="TZV4" s="13"/>
      <c r="TZW4" s="13"/>
      <c r="TZX4" s="14"/>
      <c r="TZY4" s="4"/>
      <c r="TZZ4" s="4"/>
      <c r="UAB4" s="13"/>
      <c r="UAC4" s="13"/>
      <c r="UAD4" s="14"/>
      <c r="UAE4" s="4"/>
      <c r="UAF4" s="4"/>
      <c r="UAH4" s="13"/>
      <c r="UAI4" s="13"/>
      <c r="UAJ4" s="14"/>
      <c r="UAK4" s="4"/>
      <c r="UAL4" s="4"/>
      <c r="UAN4" s="13"/>
      <c r="UAO4" s="13"/>
      <c r="UAP4" s="14"/>
      <c r="UAQ4" s="4"/>
      <c r="UAR4" s="4"/>
      <c r="UAT4" s="13"/>
      <c r="UAU4" s="13"/>
      <c r="UAV4" s="14"/>
      <c r="UAW4" s="4"/>
      <c r="UAX4" s="4"/>
      <c r="UAZ4" s="13"/>
      <c r="UBA4" s="13"/>
      <c r="UBB4" s="14"/>
      <c r="UBC4" s="4"/>
      <c r="UBD4" s="4"/>
      <c r="UBF4" s="13"/>
      <c r="UBG4" s="13"/>
      <c r="UBH4" s="14"/>
      <c r="UBI4" s="4"/>
      <c r="UBJ4" s="4"/>
      <c r="UBL4" s="13"/>
      <c r="UBM4" s="13"/>
      <c r="UBN4" s="14"/>
      <c r="UBO4" s="4"/>
      <c r="UBP4" s="4"/>
      <c r="UBR4" s="13"/>
      <c r="UBS4" s="13"/>
      <c r="UBT4" s="14"/>
      <c r="UBU4" s="4"/>
      <c r="UBV4" s="4"/>
      <c r="UBX4" s="13"/>
      <c r="UBY4" s="13"/>
      <c r="UBZ4" s="14"/>
      <c r="UCA4" s="4"/>
      <c r="UCB4" s="4"/>
      <c r="UCD4" s="13"/>
      <c r="UCE4" s="13"/>
      <c r="UCF4" s="14"/>
      <c r="UCG4" s="4"/>
      <c r="UCH4" s="4"/>
      <c r="UCJ4" s="13"/>
      <c r="UCK4" s="13"/>
      <c r="UCL4" s="14"/>
      <c r="UCM4" s="4"/>
      <c r="UCN4" s="4"/>
      <c r="UCP4" s="13"/>
      <c r="UCQ4" s="13"/>
      <c r="UCR4" s="14"/>
      <c r="UCS4" s="4"/>
      <c r="UCT4" s="4"/>
      <c r="UCV4" s="13"/>
      <c r="UCW4" s="13"/>
      <c r="UCX4" s="14"/>
      <c r="UCY4" s="4"/>
      <c r="UCZ4" s="4"/>
      <c r="UDB4" s="13"/>
      <c r="UDC4" s="13"/>
      <c r="UDD4" s="14"/>
      <c r="UDE4" s="4"/>
      <c r="UDF4" s="4"/>
      <c r="UDH4" s="13"/>
      <c r="UDI4" s="13"/>
      <c r="UDJ4" s="14"/>
      <c r="UDK4" s="4"/>
      <c r="UDL4" s="4"/>
      <c r="UDN4" s="13"/>
      <c r="UDO4" s="13"/>
      <c r="UDP4" s="14"/>
      <c r="UDQ4" s="4"/>
      <c r="UDR4" s="4"/>
      <c r="UDT4" s="13"/>
      <c r="UDU4" s="13"/>
      <c r="UDV4" s="14"/>
      <c r="UDW4" s="4"/>
      <c r="UDX4" s="4"/>
      <c r="UDZ4" s="13"/>
      <c r="UEA4" s="13"/>
      <c r="UEB4" s="14"/>
      <c r="UEC4" s="4"/>
      <c r="UED4" s="4"/>
      <c r="UEF4" s="13"/>
      <c r="UEG4" s="13"/>
      <c r="UEH4" s="14"/>
      <c r="UEI4" s="4"/>
      <c r="UEJ4" s="4"/>
      <c r="UEL4" s="13"/>
      <c r="UEM4" s="13"/>
      <c r="UEN4" s="14"/>
      <c r="UEO4" s="4"/>
      <c r="UEP4" s="4"/>
      <c r="UER4" s="13"/>
      <c r="UES4" s="13"/>
      <c r="UET4" s="14"/>
      <c r="UEU4" s="4"/>
      <c r="UEV4" s="4"/>
      <c r="UEX4" s="13"/>
      <c r="UEY4" s="13"/>
      <c r="UEZ4" s="14"/>
      <c r="UFA4" s="4"/>
      <c r="UFB4" s="4"/>
      <c r="UFD4" s="13"/>
      <c r="UFE4" s="13"/>
      <c r="UFF4" s="14"/>
      <c r="UFG4" s="4"/>
      <c r="UFH4" s="4"/>
      <c r="UFJ4" s="13"/>
      <c r="UFK4" s="13"/>
      <c r="UFL4" s="14"/>
      <c r="UFM4" s="4"/>
      <c r="UFN4" s="4"/>
      <c r="UFP4" s="13"/>
      <c r="UFQ4" s="13"/>
      <c r="UFR4" s="14"/>
      <c r="UFS4" s="4"/>
      <c r="UFT4" s="4"/>
      <c r="UFV4" s="13"/>
      <c r="UFW4" s="13"/>
      <c r="UFX4" s="14"/>
      <c r="UFY4" s="4"/>
      <c r="UFZ4" s="4"/>
      <c r="UGB4" s="13"/>
      <c r="UGC4" s="13"/>
      <c r="UGD4" s="14"/>
      <c r="UGE4" s="4"/>
      <c r="UGF4" s="4"/>
      <c r="UGH4" s="13"/>
      <c r="UGI4" s="13"/>
      <c r="UGJ4" s="14"/>
      <c r="UGK4" s="4"/>
      <c r="UGL4" s="4"/>
      <c r="UGN4" s="13"/>
      <c r="UGO4" s="13"/>
      <c r="UGP4" s="14"/>
      <c r="UGQ4" s="4"/>
      <c r="UGR4" s="4"/>
      <c r="UGT4" s="13"/>
      <c r="UGU4" s="13"/>
      <c r="UGV4" s="14"/>
      <c r="UGW4" s="4"/>
      <c r="UGX4" s="4"/>
      <c r="UGZ4" s="13"/>
      <c r="UHA4" s="13"/>
      <c r="UHB4" s="14"/>
      <c r="UHC4" s="4"/>
      <c r="UHD4" s="4"/>
      <c r="UHF4" s="13"/>
      <c r="UHG4" s="13"/>
      <c r="UHH4" s="14"/>
      <c r="UHI4" s="4"/>
      <c r="UHJ4" s="4"/>
      <c r="UHL4" s="13"/>
      <c r="UHM4" s="13"/>
      <c r="UHN4" s="14"/>
      <c r="UHO4" s="4"/>
      <c r="UHP4" s="4"/>
      <c r="UHR4" s="13"/>
      <c r="UHS4" s="13"/>
      <c r="UHT4" s="14"/>
      <c r="UHU4" s="4"/>
      <c r="UHV4" s="4"/>
      <c r="UHX4" s="13"/>
      <c r="UHY4" s="13"/>
      <c r="UHZ4" s="14"/>
      <c r="UIA4" s="4"/>
      <c r="UIB4" s="4"/>
      <c r="UID4" s="13"/>
      <c r="UIE4" s="13"/>
      <c r="UIF4" s="14"/>
      <c r="UIG4" s="4"/>
      <c r="UIH4" s="4"/>
      <c r="UIJ4" s="13"/>
      <c r="UIK4" s="13"/>
      <c r="UIL4" s="14"/>
      <c r="UIM4" s="4"/>
      <c r="UIN4" s="4"/>
      <c r="UIP4" s="13"/>
      <c r="UIQ4" s="13"/>
      <c r="UIR4" s="14"/>
      <c r="UIS4" s="4"/>
      <c r="UIT4" s="4"/>
      <c r="UIV4" s="13"/>
      <c r="UIW4" s="13"/>
      <c r="UIX4" s="14"/>
      <c r="UIY4" s="4"/>
      <c r="UIZ4" s="4"/>
      <c r="UJB4" s="13"/>
      <c r="UJC4" s="13"/>
      <c r="UJD4" s="14"/>
      <c r="UJE4" s="4"/>
      <c r="UJF4" s="4"/>
      <c r="UJH4" s="13"/>
      <c r="UJI4" s="13"/>
      <c r="UJJ4" s="14"/>
      <c r="UJK4" s="4"/>
      <c r="UJL4" s="4"/>
      <c r="UJN4" s="13"/>
      <c r="UJO4" s="13"/>
      <c r="UJP4" s="14"/>
      <c r="UJQ4" s="4"/>
      <c r="UJR4" s="4"/>
      <c r="UJT4" s="13"/>
      <c r="UJU4" s="13"/>
      <c r="UJV4" s="14"/>
      <c r="UJW4" s="4"/>
      <c r="UJX4" s="4"/>
      <c r="UJZ4" s="13"/>
      <c r="UKA4" s="13"/>
      <c r="UKB4" s="14"/>
      <c r="UKC4" s="4"/>
      <c r="UKD4" s="4"/>
      <c r="UKF4" s="13"/>
      <c r="UKG4" s="13"/>
      <c r="UKH4" s="14"/>
      <c r="UKI4" s="4"/>
      <c r="UKJ4" s="4"/>
      <c r="UKL4" s="13"/>
      <c r="UKM4" s="13"/>
      <c r="UKN4" s="14"/>
      <c r="UKO4" s="4"/>
      <c r="UKP4" s="4"/>
      <c r="UKR4" s="13"/>
      <c r="UKS4" s="13"/>
      <c r="UKT4" s="14"/>
      <c r="UKU4" s="4"/>
      <c r="UKV4" s="4"/>
      <c r="UKX4" s="13"/>
      <c r="UKY4" s="13"/>
      <c r="UKZ4" s="14"/>
      <c r="ULA4" s="4"/>
      <c r="ULB4" s="4"/>
      <c r="ULD4" s="13"/>
      <c r="ULE4" s="13"/>
      <c r="ULF4" s="14"/>
      <c r="ULG4" s="4"/>
      <c r="ULH4" s="4"/>
      <c r="ULJ4" s="13"/>
      <c r="ULK4" s="13"/>
      <c r="ULL4" s="14"/>
      <c r="ULM4" s="4"/>
      <c r="ULN4" s="4"/>
      <c r="ULP4" s="13"/>
      <c r="ULQ4" s="13"/>
      <c r="ULR4" s="14"/>
      <c r="ULS4" s="4"/>
      <c r="ULT4" s="4"/>
      <c r="ULV4" s="13"/>
      <c r="ULW4" s="13"/>
      <c r="ULX4" s="14"/>
      <c r="ULY4" s="4"/>
      <c r="ULZ4" s="4"/>
      <c r="UMB4" s="13"/>
      <c r="UMC4" s="13"/>
      <c r="UMD4" s="14"/>
      <c r="UME4" s="4"/>
      <c r="UMF4" s="4"/>
      <c r="UMH4" s="13"/>
      <c r="UMI4" s="13"/>
      <c r="UMJ4" s="14"/>
      <c r="UMK4" s="4"/>
      <c r="UML4" s="4"/>
      <c r="UMN4" s="13"/>
      <c r="UMO4" s="13"/>
      <c r="UMP4" s="14"/>
      <c r="UMQ4" s="4"/>
      <c r="UMR4" s="4"/>
      <c r="UMT4" s="13"/>
      <c r="UMU4" s="13"/>
      <c r="UMV4" s="14"/>
      <c r="UMW4" s="4"/>
      <c r="UMX4" s="4"/>
      <c r="UMZ4" s="13"/>
      <c r="UNA4" s="13"/>
      <c r="UNB4" s="14"/>
      <c r="UNC4" s="4"/>
      <c r="UND4" s="4"/>
      <c r="UNF4" s="13"/>
      <c r="UNG4" s="13"/>
      <c r="UNH4" s="14"/>
      <c r="UNI4" s="4"/>
      <c r="UNJ4" s="4"/>
      <c r="UNL4" s="13"/>
      <c r="UNM4" s="13"/>
      <c r="UNN4" s="14"/>
      <c r="UNO4" s="4"/>
      <c r="UNP4" s="4"/>
      <c r="UNR4" s="13"/>
      <c r="UNS4" s="13"/>
      <c r="UNT4" s="14"/>
      <c r="UNU4" s="4"/>
      <c r="UNV4" s="4"/>
      <c r="UNX4" s="13"/>
      <c r="UNY4" s="13"/>
      <c r="UNZ4" s="14"/>
      <c r="UOA4" s="4"/>
      <c r="UOB4" s="4"/>
      <c r="UOD4" s="13"/>
      <c r="UOE4" s="13"/>
      <c r="UOF4" s="14"/>
      <c r="UOG4" s="4"/>
      <c r="UOH4" s="4"/>
      <c r="UOJ4" s="13"/>
      <c r="UOK4" s="13"/>
      <c r="UOL4" s="14"/>
      <c r="UOM4" s="4"/>
      <c r="UON4" s="4"/>
      <c r="UOP4" s="13"/>
      <c r="UOQ4" s="13"/>
      <c r="UOR4" s="14"/>
      <c r="UOS4" s="4"/>
      <c r="UOT4" s="4"/>
      <c r="UOV4" s="13"/>
      <c r="UOW4" s="13"/>
      <c r="UOX4" s="14"/>
      <c r="UOY4" s="4"/>
      <c r="UOZ4" s="4"/>
      <c r="UPB4" s="13"/>
      <c r="UPC4" s="13"/>
      <c r="UPD4" s="14"/>
      <c r="UPE4" s="4"/>
      <c r="UPF4" s="4"/>
      <c r="UPH4" s="13"/>
      <c r="UPI4" s="13"/>
      <c r="UPJ4" s="14"/>
      <c r="UPK4" s="4"/>
      <c r="UPL4" s="4"/>
      <c r="UPN4" s="13"/>
      <c r="UPO4" s="13"/>
      <c r="UPP4" s="14"/>
      <c r="UPQ4" s="4"/>
      <c r="UPR4" s="4"/>
      <c r="UPT4" s="13"/>
      <c r="UPU4" s="13"/>
      <c r="UPV4" s="14"/>
      <c r="UPW4" s="4"/>
      <c r="UPX4" s="4"/>
      <c r="UPZ4" s="13"/>
      <c r="UQA4" s="13"/>
      <c r="UQB4" s="14"/>
      <c r="UQC4" s="4"/>
      <c r="UQD4" s="4"/>
      <c r="UQF4" s="13"/>
      <c r="UQG4" s="13"/>
      <c r="UQH4" s="14"/>
      <c r="UQI4" s="4"/>
      <c r="UQJ4" s="4"/>
      <c r="UQL4" s="13"/>
      <c r="UQM4" s="13"/>
      <c r="UQN4" s="14"/>
      <c r="UQO4" s="4"/>
      <c r="UQP4" s="4"/>
      <c r="UQR4" s="13"/>
      <c r="UQS4" s="13"/>
      <c r="UQT4" s="14"/>
      <c r="UQU4" s="4"/>
      <c r="UQV4" s="4"/>
      <c r="UQX4" s="13"/>
      <c r="UQY4" s="13"/>
      <c r="UQZ4" s="14"/>
      <c r="URA4" s="4"/>
      <c r="URB4" s="4"/>
      <c r="URD4" s="13"/>
      <c r="URE4" s="13"/>
      <c r="URF4" s="14"/>
      <c r="URG4" s="4"/>
      <c r="URH4" s="4"/>
      <c r="URJ4" s="13"/>
      <c r="URK4" s="13"/>
      <c r="URL4" s="14"/>
      <c r="URM4" s="4"/>
      <c r="URN4" s="4"/>
      <c r="URP4" s="13"/>
      <c r="URQ4" s="13"/>
      <c r="URR4" s="14"/>
      <c r="URS4" s="4"/>
      <c r="URT4" s="4"/>
      <c r="URV4" s="13"/>
      <c r="URW4" s="13"/>
      <c r="URX4" s="14"/>
      <c r="URY4" s="4"/>
      <c r="URZ4" s="4"/>
      <c r="USB4" s="13"/>
      <c r="USC4" s="13"/>
      <c r="USD4" s="14"/>
      <c r="USE4" s="4"/>
      <c r="USF4" s="4"/>
      <c r="USH4" s="13"/>
      <c r="USI4" s="13"/>
      <c r="USJ4" s="14"/>
      <c r="USK4" s="4"/>
      <c r="USL4" s="4"/>
      <c r="USN4" s="13"/>
      <c r="USO4" s="13"/>
      <c r="USP4" s="14"/>
      <c r="USQ4" s="4"/>
      <c r="USR4" s="4"/>
      <c r="UST4" s="13"/>
      <c r="USU4" s="13"/>
      <c r="USV4" s="14"/>
      <c r="USW4" s="4"/>
      <c r="USX4" s="4"/>
      <c r="USZ4" s="13"/>
      <c r="UTA4" s="13"/>
      <c r="UTB4" s="14"/>
      <c r="UTC4" s="4"/>
      <c r="UTD4" s="4"/>
      <c r="UTF4" s="13"/>
      <c r="UTG4" s="13"/>
      <c r="UTH4" s="14"/>
      <c r="UTI4" s="4"/>
      <c r="UTJ4" s="4"/>
      <c r="UTL4" s="13"/>
      <c r="UTM4" s="13"/>
      <c r="UTN4" s="14"/>
      <c r="UTO4" s="4"/>
      <c r="UTP4" s="4"/>
      <c r="UTR4" s="13"/>
      <c r="UTS4" s="13"/>
      <c r="UTT4" s="14"/>
      <c r="UTU4" s="4"/>
      <c r="UTV4" s="4"/>
      <c r="UTX4" s="13"/>
      <c r="UTY4" s="13"/>
      <c r="UTZ4" s="14"/>
      <c r="UUA4" s="4"/>
      <c r="UUB4" s="4"/>
      <c r="UUD4" s="13"/>
      <c r="UUE4" s="13"/>
      <c r="UUF4" s="14"/>
      <c r="UUG4" s="4"/>
      <c r="UUH4" s="4"/>
      <c r="UUJ4" s="13"/>
      <c r="UUK4" s="13"/>
      <c r="UUL4" s="14"/>
      <c r="UUM4" s="4"/>
      <c r="UUN4" s="4"/>
      <c r="UUP4" s="13"/>
      <c r="UUQ4" s="13"/>
      <c r="UUR4" s="14"/>
      <c r="UUS4" s="4"/>
      <c r="UUT4" s="4"/>
      <c r="UUV4" s="13"/>
      <c r="UUW4" s="13"/>
      <c r="UUX4" s="14"/>
      <c r="UUY4" s="4"/>
      <c r="UUZ4" s="4"/>
      <c r="UVB4" s="13"/>
      <c r="UVC4" s="13"/>
      <c r="UVD4" s="14"/>
      <c r="UVE4" s="4"/>
      <c r="UVF4" s="4"/>
      <c r="UVH4" s="13"/>
      <c r="UVI4" s="13"/>
      <c r="UVJ4" s="14"/>
      <c r="UVK4" s="4"/>
      <c r="UVL4" s="4"/>
      <c r="UVN4" s="13"/>
      <c r="UVO4" s="13"/>
      <c r="UVP4" s="14"/>
      <c r="UVQ4" s="4"/>
      <c r="UVR4" s="4"/>
      <c r="UVT4" s="13"/>
      <c r="UVU4" s="13"/>
      <c r="UVV4" s="14"/>
      <c r="UVW4" s="4"/>
      <c r="UVX4" s="4"/>
      <c r="UVZ4" s="13"/>
      <c r="UWA4" s="13"/>
      <c r="UWB4" s="14"/>
      <c r="UWC4" s="4"/>
      <c r="UWD4" s="4"/>
      <c r="UWF4" s="13"/>
      <c r="UWG4" s="13"/>
      <c r="UWH4" s="14"/>
      <c r="UWI4" s="4"/>
      <c r="UWJ4" s="4"/>
      <c r="UWL4" s="13"/>
      <c r="UWM4" s="13"/>
      <c r="UWN4" s="14"/>
      <c r="UWO4" s="4"/>
      <c r="UWP4" s="4"/>
      <c r="UWR4" s="13"/>
      <c r="UWS4" s="13"/>
      <c r="UWT4" s="14"/>
      <c r="UWU4" s="4"/>
      <c r="UWV4" s="4"/>
      <c r="UWX4" s="13"/>
      <c r="UWY4" s="13"/>
      <c r="UWZ4" s="14"/>
      <c r="UXA4" s="4"/>
      <c r="UXB4" s="4"/>
      <c r="UXD4" s="13"/>
      <c r="UXE4" s="13"/>
      <c r="UXF4" s="14"/>
      <c r="UXG4" s="4"/>
      <c r="UXH4" s="4"/>
      <c r="UXJ4" s="13"/>
      <c r="UXK4" s="13"/>
      <c r="UXL4" s="14"/>
      <c r="UXM4" s="4"/>
      <c r="UXN4" s="4"/>
      <c r="UXP4" s="13"/>
      <c r="UXQ4" s="13"/>
      <c r="UXR4" s="14"/>
      <c r="UXS4" s="4"/>
      <c r="UXT4" s="4"/>
      <c r="UXV4" s="13"/>
      <c r="UXW4" s="13"/>
      <c r="UXX4" s="14"/>
      <c r="UXY4" s="4"/>
      <c r="UXZ4" s="4"/>
      <c r="UYB4" s="13"/>
      <c r="UYC4" s="13"/>
      <c r="UYD4" s="14"/>
      <c r="UYE4" s="4"/>
      <c r="UYF4" s="4"/>
      <c r="UYH4" s="13"/>
      <c r="UYI4" s="13"/>
      <c r="UYJ4" s="14"/>
      <c r="UYK4" s="4"/>
      <c r="UYL4" s="4"/>
      <c r="UYN4" s="13"/>
      <c r="UYO4" s="13"/>
      <c r="UYP4" s="14"/>
      <c r="UYQ4" s="4"/>
      <c r="UYR4" s="4"/>
      <c r="UYT4" s="13"/>
      <c r="UYU4" s="13"/>
      <c r="UYV4" s="14"/>
      <c r="UYW4" s="4"/>
      <c r="UYX4" s="4"/>
      <c r="UYZ4" s="13"/>
      <c r="UZA4" s="13"/>
      <c r="UZB4" s="14"/>
      <c r="UZC4" s="4"/>
      <c r="UZD4" s="4"/>
      <c r="UZF4" s="13"/>
      <c r="UZG4" s="13"/>
      <c r="UZH4" s="14"/>
      <c r="UZI4" s="4"/>
      <c r="UZJ4" s="4"/>
      <c r="UZL4" s="13"/>
      <c r="UZM4" s="13"/>
      <c r="UZN4" s="14"/>
      <c r="UZO4" s="4"/>
      <c r="UZP4" s="4"/>
      <c r="UZR4" s="13"/>
      <c r="UZS4" s="13"/>
      <c r="UZT4" s="14"/>
      <c r="UZU4" s="4"/>
      <c r="UZV4" s="4"/>
      <c r="UZX4" s="13"/>
      <c r="UZY4" s="13"/>
      <c r="UZZ4" s="14"/>
      <c r="VAA4" s="4"/>
      <c r="VAB4" s="4"/>
      <c r="VAD4" s="13"/>
      <c r="VAE4" s="13"/>
      <c r="VAF4" s="14"/>
      <c r="VAG4" s="4"/>
      <c r="VAH4" s="4"/>
      <c r="VAJ4" s="13"/>
      <c r="VAK4" s="13"/>
      <c r="VAL4" s="14"/>
      <c r="VAM4" s="4"/>
      <c r="VAN4" s="4"/>
      <c r="VAP4" s="13"/>
      <c r="VAQ4" s="13"/>
      <c r="VAR4" s="14"/>
      <c r="VAS4" s="4"/>
      <c r="VAT4" s="4"/>
      <c r="VAV4" s="13"/>
      <c r="VAW4" s="13"/>
      <c r="VAX4" s="14"/>
      <c r="VAY4" s="4"/>
      <c r="VAZ4" s="4"/>
      <c r="VBB4" s="13"/>
      <c r="VBC4" s="13"/>
      <c r="VBD4" s="14"/>
      <c r="VBE4" s="4"/>
      <c r="VBF4" s="4"/>
      <c r="VBH4" s="13"/>
      <c r="VBI4" s="13"/>
      <c r="VBJ4" s="14"/>
      <c r="VBK4" s="4"/>
      <c r="VBL4" s="4"/>
      <c r="VBN4" s="13"/>
      <c r="VBO4" s="13"/>
      <c r="VBP4" s="14"/>
      <c r="VBQ4" s="4"/>
      <c r="VBR4" s="4"/>
      <c r="VBT4" s="13"/>
      <c r="VBU4" s="13"/>
      <c r="VBV4" s="14"/>
      <c r="VBW4" s="4"/>
      <c r="VBX4" s="4"/>
      <c r="VBZ4" s="13"/>
      <c r="VCA4" s="13"/>
      <c r="VCB4" s="14"/>
      <c r="VCC4" s="4"/>
      <c r="VCD4" s="4"/>
      <c r="VCF4" s="13"/>
      <c r="VCG4" s="13"/>
      <c r="VCH4" s="14"/>
      <c r="VCI4" s="4"/>
      <c r="VCJ4" s="4"/>
      <c r="VCL4" s="13"/>
      <c r="VCM4" s="13"/>
      <c r="VCN4" s="14"/>
      <c r="VCO4" s="4"/>
      <c r="VCP4" s="4"/>
      <c r="VCR4" s="13"/>
      <c r="VCS4" s="13"/>
      <c r="VCT4" s="14"/>
      <c r="VCU4" s="4"/>
      <c r="VCV4" s="4"/>
      <c r="VCX4" s="13"/>
      <c r="VCY4" s="13"/>
      <c r="VCZ4" s="14"/>
      <c r="VDA4" s="4"/>
      <c r="VDB4" s="4"/>
      <c r="VDD4" s="13"/>
      <c r="VDE4" s="13"/>
      <c r="VDF4" s="14"/>
      <c r="VDG4" s="4"/>
      <c r="VDH4" s="4"/>
      <c r="VDJ4" s="13"/>
      <c r="VDK4" s="13"/>
      <c r="VDL4" s="14"/>
      <c r="VDM4" s="4"/>
      <c r="VDN4" s="4"/>
      <c r="VDP4" s="13"/>
      <c r="VDQ4" s="13"/>
      <c r="VDR4" s="14"/>
      <c r="VDS4" s="4"/>
      <c r="VDT4" s="4"/>
      <c r="VDV4" s="13"/>
      <c r="VDW4" s="13"/>
      <c r="VDX4" s="14"/>
      <c r="VDY4" s="4"/>
      <c r="VDZ4" s="4"/>
      <c r="VEB4" s="13"/>
      <c r="VEC4" s="13"/>
      <c r="VED4" s="14"/>
      <c r="VEE4" s="4"/>
      <c r="VEF4" s="4"/>
      <c r="VEH4" s="13"/>
      <c r="VEI4" s="13"/>
      <c r="VEJ4" s="14"/>
      <c r="VEK4" s="4"/>
      <c r="VEL4" s="4"/>
      <c r="VEN4" s="13"/>
      <c r="VEO4" s="13"/>
      <c r="VEP4" s="14"/>
      <c r="VEQ4" s="4"/>
      <c r="VER4" s="4"/>
      <c r="VET4" s="13"/>
      <c r="VEU4" s="13"/>
      <c r="VEV4" s="14"/>
      <c r="VEW4" s="4"/>
      <c r="VEX4" s="4"/>
      <c r="VEZ4" s="13"/>
      <c r="VFA4" s="13"/>
      <c r="VFB4" s="14"/>
      <c r="VFC4" s="4"/>
      <c r="VFD4" s="4"/>
      <c r="VFF4" s="13"/>
      <c r="VFG4" s="13"/>
      <c r="VFH4" s="14"/>
      <c r="VFI4" s="4"/>
      <c r="VFJ4" s="4"/>
      <c r="VFL4" s="13"/>
      <c r="VFM4" s="13"/>
      <c r="VFN4" s="14"/>
      <c r="VFO4" s="4"/>
      <c r="VFP4" s="4"/>
      <c r="VFR4" s="13"/>
      <c r="VFS4" s="13"/>
      <c r="VFT4" s="14"/>
      <c r="VFU4" s="4"/>
      <c r="VFV4" s="4"/>
      <c r="VFX4" s="13"/>
      <c r="VFY4" s="13"/>
      <c r="VFZ4" s="14"/>
      <c r="VGA4" s="4"/>
      <c r="VGB4" s="4"/>
      <c r="VGD4" s="13"/>
      <c r="VGE4" s="13"/>
      <c r="VGF4" s="14"/>
      <c r="VGG4" s="4"/>
      <c r="VGH4" s="4"/>
      <c r="VGJ4" s="13"/>
      <c r="VGK4" s="13"/>
      <c r="VGL4" s="14"/>
      <c r="VGM4" s="4"/>
      <c r="VGN4" s="4"/>
      <c r="VGP4" s="13"/>
      <c r="VGQ4" s="13"/>
      <c r="VGR4" s="14"/>
      <c r="VGS4" s="4"/>
      <c r="VGT4" s="4"/>
      <c r="VGV4" s="13"/>
      <c r="VGW4" s="13"/>
      <c r="VGX4" s="14"/>
      <c r="VGY4" s="4"/>
      <c r="VGZ4" s="4"/>
      <c r="VHB4" s="13"/>
      <c r="VHC4" s="13"/>
      <c r="VHD4" s="14"/>
      <c r="VHE4" s="4"/>
      <c r="VHF4" s="4"/>
      <c r="VHH4" s="13"/>
      <c r="VHI4" s="13"/>
      <c r="VHJ4" s="14"/>
      <c r="VHK4" s="4"/>
      <c r="VHL4" s="4"/>
      <c r="VHN4" s="13"/>
      <c r="VHO4" s="13"/>
      <c r="VHP4" s="14"/>
      <c r="VHQ4" s="4"/>
      <c r="VHR4" s="4"/>
      <c r="VHT4" s="13"/>
      <c r="VHU4" s="13"/>
      <c r="VHV4" s="14"/>
      <c r="VHW4" s="4"/>
      <c r="VHX4" s="4"/>
      <c r="VHZ4" s="13"/>
      <c r="VIA4" s="13"/>
      <c r="VIB4" s="14"/>
      <c r="VIC4" s="4"/>
      <c r="VID4" s="4"/>
      <c r="VIF4" s="13"/>
      <c r="VIG4" s="13"/>
      <c r="VIH4" s="14"/>
      <c r="VII4" s="4"/>
      <c r="VIJ4" s="4"/>
      <c r="VIL4" s="13"/>
      <c r="VIM4" s="13"/>
      <c r="VIN4" s="14"/>
      <c r="VIO4" s="4"/>
      <c r="VIP4" s="4"/>
      <c r="VIR4" s="13"/>
      <c r="VIS4" s="13"/>
      <c r="VIT4" s="14"/>
      <c r="VIU4" s="4"/>
      <c r="VIV4" s="4"/>
      <c r="VIX4" s="13"/>
      <c r="VIY4" s="13"/>
      <c r="VIZ4" s="14"/>
      <c r="VJA4" s="4"/>
      <c r="VJB4" s="4"/>
      <c r="VJD4" s="13"/>
      <c r="VJE4" s="13"/>
      <c r="VJF4" s="14"/>
      <c r="VJG4" s="4"/>
      <c r="VJH4" s="4"/>
      <c r="VJJ4" s="13"/>
      <c r="VJK4" s="13"/>
      <c r="VJL4" s="14"/>
      <c r="VJM4" s="4"/>
      <c r="VJN4" s="4"/>
      <c r="VJP4" s="13"/>
      <c r="VJQ4" s="13"/>
      <c r="VJR4" s="14"/>
      <c r="VJS4" s="4"/>
      <c r="VJT4" s="4"/>
      <c r="VJV4" s="13"/>
      <c r="VJW4" s="13"/>
      <c r="VJX4" s="14"/>
      <c r="VJY4" s="4"/>
      <c r="VJZ4" s="4"/>
      <c r="VKB4" s="13"/>
      <c r="VKC4" s="13"/>
      <c r="VKD4" s="14"/>
      <c r="VKE4" s="4"/>
      <c r="VKF4" s="4"/>
      <c r="VKH4" s="13"/>
      <c r="VKI4" s="13"/>
      <c r="VKJ4" s="14"/>
      <c r="VKK4" s="4"/>
      <c r="VKL4" s="4"/>
      <c r="VKN4" s="13"/>
      <c r="VKO4" s="13"/>
      <c r="VKP4" s="14"/>
      <c r="VKQ4" s="4"/>
      <c r="VKR4" s="4"/>
      <c r="VKT4" s="13"/>
      <c r="VKU4" s="13"/>
      <c r="VKV4" s="14"/>
      <c r="VKW4" s="4"/>
      <c r="VKX4" s="4"/>
      <c r="VKZ4" s="13"/>
      <c r="VLA4" s="13"/>
      <c r="VLB4" s="14"/>
      <c r="VLC4" s="4"/>
      <c r="VLD4" s="4"/>
      <c r="VLF4" s="13"/>
      <c r="VLG4" s="13"/>
      <c r="VLH4" s="14"/>
      <c r="VLI4" s="4"/>
      <c r="VLJ4" s="4"/>
      <c r="VLL4" s="13"/>
      <c r="VLM4" s="13"/>
      <c r="VLN4" s="14"/>
      <c r="VLO4" s="4"/>
      <c r="VLP4" s="4"/>
      <c r="VLR4" s="13"/>
      <c r="VLS4" s="13"/>
      <c r="VLT4" s="14"/>
      <c r="VLU4" s="4"/>
      <c r="VLV4" s="4"/>
      <c r="VLX4" s="13"/>
      <c r="VLY4" s="13"/>
      <c r="VLZ4" s="14"/>
      <c r="VMA4" s="4"/>
      <c r="VMB4" s="4"/>
      <c r="VMD4" s="13"/>
      <c r="VME4" s="13"/>
      <c r="VMF4" s="14"/>
      <c r="VMG4" s="4"/>
      <c r="VMH4" s="4"/>
      <c r="VMJ4" s="13"/>
      <c r="VMK4" s="13"/>
      <c r="VML4" s="14"/>
      <c r="VMM4" s="4"/>
      <c r="VMN4" s="4"/>
      <c r="VMP4" s="13"/>
      <c r="VMQ4" s="13"/>
      <c r="VMR4" s="14"/>
      <c r="VMS4" s="4"/>
      <c r="VMT4" s="4"/>
      <c r="VMV4" s="13"/>
      <c r="VMW4" s="13"/>
      <c r="VMX4" s="14"/>
      <c r="VMY4" s="4"/>
      <c r="VMZ4" s="4"/>
      <c r="VNB4" s="13"/>
      <c r="VNC4" s="13"/>
      <c r="VND4" s="14"/>
      <c r="VNE4" s="4"/>
      <c r="VNF4" s="4"/>
      <c r="VNH4" s="13"/>
      <c r="VNI4" s="13"/>
      <c r="VNJ4" s="14"/>
      <c r="VNK4" s="4"/>
      <c r="VNL4" s="4"/>
      <c r="VNN4" s="13"/>
      <c r="VNO4" s="13"/>
      <c r="VNP4" s="14"/>
      <c r="VNQ4" s="4"/>
      <c r="VNR4" s="4"/>
      <c r="VNT4" s="13"/>
      <c r="VNU4" s="13"/>
      <c r="VNV4" s="14"/>
      <c r="VNW4" s="4"/>
      <c r="VNX4" s="4"/>
      <c r="VNZ4" s="13"/>
      <c r="VOA4" s="13"/>
      <c r="VOB4" s="14"/>
      <c r="VOC4" s="4"/>
      <c r="VOD4" s="4"/>
      <c r="VOF4" s="13"/>
      <c r="VOG4" s="13"/>
      <c r="VOH4" s="14"/>
      <c r="VOI4" s="4"/>
      <c r="VOJ4" s="4"/>
      <c r="VOL4" s="13"/>
      <c r="VOM4" s="13"/>
      <c r="VON4" s="14"/>
      <c r="VOO4" s="4"/>
      <c r="VOP4" s="4"/>
      <c r="VOR4" s="13"/>
      <c r="VOS4" s="13"/>
      <c r="VOT4" s="14"/>
      <c r="VOU4" s="4"/>
      <c r="VOV4" s="4"/>
      <c r="VOX4" s="13"/>
      <c r="VOY4" s="13"/>
      <c r="VOZ4" s="14"/>
      <c r="VPA4" s="4"/>
      <c r="VPB4" s="4"/>
      <c r="VPD4" s="13"/>
      <c r="VPE4" s="13"/>
      <c r="VPF4" s="14"/>
      <c r="VPG4" s="4"/>
      <c r="VPH4" s="4"/>
      <c r="VPJ4" s="13"/>
      <c r="VPK4" s="13"/>
      <c r="VPL4" s="14"/>
      <c r="VPM4" s="4"/>
      <c r="VPN4" s="4"/>
      <c r="VPP4" s="13"/>
      <c r="VPQ4" s="13"/>
      <c r="VPR4" s="14"/>
      <c r="VPS4" s="4"/>
      <c r="VPT4" s="4"/>
      <c r="VPV4" s="13"/>
      <c r="VPW4" s="13"/>
      <c r="VPX4" s="14"/>
      <c r="VPY4" s="4"/>
      <c r="VPZ4" s="4"/>
      <c r="VQB4" s="13"/>
      <c r="VQC4" s="13"/>
      <c r="VQD4" s="14"/>
      <c r="VQE4" s="4"/>
      <c r="VQF4" s="4"/>
      <c r="VQH4" s="13"/>
      <c r="VQI4" s="13"/>
      <c r="VQJ4" s="14"/>
      <c r="VQK4" s="4"/>
      <c r="VQL4" s="4"/>
      <c r="VQN4" s="13"/>
      <c r="VQO4" s="13"/>
      <c r="VQP4" s="14"/>
      <c r="VQQ4" s="4"/>
      <c r="VQR4" s="4"/>
      <c r="VQT4" s="13"/>
      <c r="VQU4" s="13"/>
      <c r="VQV4" s="14"/>
      <c r="VQW4" s="4"/>
      <c r="VQX4" s="4"/>
      <c r="VQZ4" s="13"/>
      <c r="VRA4" s="13"/>
      <c r="VRB4" s="14"/>
      <c r="VRC4" s="4"/>
      <c r="VRD4" s="4"/>
      <c r="VRF4" s="13"/>
      <c r="VRG4" s="13"/>
      <c r="VRH4" s="14"/>
      <c r="VRI4" s="4"/>
      <c r="VRJ4" s="4"/>
      <c r="VRL4" s="13"/>
      <c r="VRM4" s="13"/>
      <c r="VRN4" s="14"/>
      <c r="VRO4" s="4"/>
      <c r="VRP4" s="4"/>
      <c r="VRR4" s="13"/>
      <c r="VRS4" s="13"/>
      <c r="VRT4" s="14"/>
      <c r="VRU4" s="4"/>
      <c r="VRV4" s="4"/>
      <c r="VRX4" s="13"/>
      <c r="VRY4" s="13"/>
      <c r="VRZ4" s="14"/>
      <c r="VSA4" s="4"/>
      <c r="VSB4" s="4"/>
      <c r="VSD4" s="13"/>
      <c r="VSE4" s="13"/>
      <c r="VSF4" s="14"/>
      <c r="VSG4" s="4"/>
      <c r="VSH4" s="4"/>
      <c r="VSJ4" s="13"/>
      <c r="VSK4" s="13"/>
      <c r="VSL4" s="14"/>
      <c r="VSM4" s="4"/>
      <c r="VSN4" s="4"/>
      <c r="VSP4" s="13"/>
      <c r="VSQ4" s="13"/>
      <c r="VSR4" s="14"/>
      <c r="VSS4" s="4"/>
      <c r="VST4" s="4"/>
      <c r="VSV4" s="13"/>
      <c r="VSW4" s="13"/>
      <c r="VSX4" s="14"/>
      <c r="VSY4" s="4"/>
      <c r="VSZ4" s="4"/>
      <c r="VTB4" s="13"/>
      <c r="VTC4" s="13"/>
      <c r="VTD4" s="14"/>
      <c r="VTE4" s="4"/>
      <c r="VTF4" s="4"/>
      <c r="VTH4" s="13"/>
      <c r="VTI4" s="13"/>
      <c r="VTJ4" s="14"/>
      <c r="VTK4" s="4"/>
      <c r="VTL4" s="4"/>
      <c r="VTN4" s="13"/>
      <c r="VTO4" s="13"/>
      <c r="VTP4" s="14"/>
      <c r="VTQ4" s="4"/>
      <c r="VTR4" s="4"/>
      <c r="VTT4" s="13"/>
      <c r="VTU4" s="13"/>
      <c r="VTV4" s="14"/>
      <c r="VTW4" s="4"/>
      <c r="VTX4" s="4"/>
      <c r="VTZ4" s="13"/>
      <c r="VUA4" s="13"/>
      <c r="VUB4" s="14"/>
      <c r="VUC4" s="4"/>
      <c r="VUD4" s="4"/>
      <c r="VUF4" s="13"/>
      <c r="VUG4" s="13"/>
      <c r="VUH4" s="14"/>
      <c r="VUI4" s="4"/>
      <c r="VUJ4" s="4"/>
      <c r="VUL4" s="13"/>
      <c r="VUM4" s="13"/>
      <c r="VUN4" s="14"/>
      <c r="VUO4" s="4"/>
      <c r="VUP4" s="4"/>
      <c r="VUR4" s="13"/>
      <c r="VUS4" s="13"/>
      <c r="VUT4" s="14"/>
      <c r="VUU4" s="4"/>
      <c r="VUV4" s="4"/>
      <c r="VUX4" s="13"/>
      <c r="VUY4" s="13"/>
      <c r="VUZ4" s="14"/>
      <c r="VVA4" s="4"/>
      <c r="VVB4" s="4"/>
      <c r="VVD4" s="13"/>
      <c r="VVE4" s="13"/>
      <c r="VVF4" s="14"/>
      <c r="VVG4" s="4"/>
      <c r="VVH4" s="4"/>
      <c r="VVJ4" s="13"/>
      <c r="VVK4" s="13"/>
      <c r="VVL4" s="14"/>
      <c r="VVM4" s="4"/>
      <c r="VVN4" s="4"/>
      <c r="VVP4" s="13"/>
      <c r="VVQ4" s="13"/>
      <c r="VVR4" s="14"/>
      <c r="VVS4" s="4"/>
      <c r="VVT4" s="4"/>
      <c r="VVV4" s="13"/>
      <c r="VVW4" s="13"/>
      <c r="VVX4" s="14"/>
      <c r="VVY4" s="4"/>
      <c r="VVZ4" s="4"/>
      <c r="VWB4" s="13"/>
      <c r="VWC4" s="13"/>
      <c r="VWD4" s="14"/>
      <c r="VWE4" s="4"/>
      <c r="VWF4" s="4"/>
      <c r="VWH4" s="13"/>
      <c r="VWI4" s="13"/>
      <c r="VWJ4" s="14"/>
      <c r="VWK4" s="4"/>
      <c r="VWL4" s="4"/>
      <c r="VWN4" s="13"/>
      <c r="VWO4" s="13"/>
      <c r="VWP4" s="14"/>
      <c r="VWQ4" s="4"/>
      <c r="VWR4" s="4"/>
      <c r="VWT4" s="13"/>
      <c r="VWU4" s="13"/>
      <c r="VWV4" s="14"/>
      <c r="VWW4" s="4"/>
      <c r="VWX4" s="4"/>
      <c r="VWZ4" s="13"/>
      <c r="VXA4" s="13"/>
      <c r="VXB4" s="14"/>
      <c r="VXC4" s="4"/>
      <c r="VXD4" s="4"/>
      <c r="VXF4" s="13"/>
      <c r="VXG4" s="13"/>
      <c r="VXH4" s="14"/>
      <c r="VXI4" s="4"/>
      <c r="VXJ4" s="4"/>
      <c r="VXL4" s="13"/>
      <c r="VXM4" s="13"/>
      <c r="VXN4" s="14"/>
      <c r="VXO4" s="4"/>
      <c r="VXP4" s="4"/>
      <c r="VXR4" s="13"/>
      <c r="VXS4" s="13"/>
      <c r="VXT4" s="14"/>
      <c r="VXU4" s="4"/>
      <c r="VXV4" s="4"/>
      <c r="VXX4" s="13"/>
      <c r="VXY4" s="13"/>
      <c r="VXZ4" s="14"/>
      <c r="VYA4" s="4"/>
      <c r="VYB4" s="4"/>
      <c r="VYD4" s="13"/>
      <c r="VYE4" s="13"/>
      <c r="VYF4" s="14"/>
      <c r="VYG4" s="4"/>
      <c r="VYH4" s="4"/>
      <c r="VYJ4" s="13"/>
      <c r="VYK4" s="13"/>
      <c r="VYL4" s="14"/>
      <c r="VYM4" s="4"/>
      <c r="VYN4" s="4"/>
      <c r="VYP4" s="13"/>
      <c r="VYQ4" s="13"/>
      <c r="VYR4" s="14"/>
      <c r="VYS4" s="4"/>
      <c r="VYT4" s="4"/>
      <c r="VYV4" s="13"/>
      <c r="VYW4" s="13"/>
      <c r="VYX4" s="14"/>
      <c r="VYY4" s="4"/>
      <c r="VYZ4" s="4"/>
      <c r="VZB4" s="13"/>
      <c r="VZC4" s="13"/>
      <c r="VZD4" s="14"/>
      <c r="VZE4" s="4"/>
      <c r="VZF4" s="4"/>
      <c r="VZH4" s="13"/>
      <c r="VZI4" s="13"/>
      <c r="VZJ4" s="14"/>
      <c r="VZK4" s="4"/>
      <c r="VZL4" s="4"/>
      <c r="VZN4" s="13"/>
      <c r="VZO4" s="13"/>
      <c r="VZP4" s="14"/>
      <c r="VZQ4" s="4"/>
      <c r="VZR4" s="4"/>
      <c r="VZT4" s="13"/>
      <c r="VZU4" s="13"/>
      <c r="VZV4" s="14"/>
      <c r="VZW4" s="4"/>
      <c r="VZX4" s="4"/>
      <c r="VZZ4" s="13"/>
      <c r="WAA4" s="13"/>
      <c r="WAB4" s="14"/>
      <c r="WAC4" s="4"/>
      <c r="WAD4" s="4"/>
      <c r="WAF4" s="13"/>
      <c r="WAG4" s="13"/>
      <c r="WAH4" s="14"/>
      <c r="WAI4" s="4"/>
      <c r="WAJ4" s="4"/>
      <c r="WAL4" s="13"/>
      <c r="WAM4" s="13"/>
      <c r="WAN4" s="14"/>
      <c r="WAO4" s="4"/>
      <c r="WAP4" s="4"/>
      <c r="WAR4" s="13"/>
      <c r="WAS4" s="13"/>
      <c r="WAT4" s="14"/>
      <c r="WAU4" s="4"/>
      <c r="WAV4" s="4"/>
      <c r="WAX4" s="13"/>
      <c r="WAY4" s="13"/>
      <c r="WAZ4" s="14"/>
      <c r="WBA4" s="4"/>
      <c r="WBB4" s="4"/>
      <c r="WBD4" s="13"/>
      <c r="WBE4" s="13"/>
      <c r="WBF4" s="14"/>
      <c r="WBG4" s="4"/>
      <c r="WBH4" s="4"/>
      <c r="WBJ4" s="13"/>
      <c r="WBK4" s="13"/>
      <c r="WBL4" s="14"/>
      <c r="WBM4" s="4"/>
      <c r="WBN4" s="4"/>
      <c r="WBP4" s="13"/>
      <c r="WBQ4" s="13"/>
      <c r="WBR4" s="14"/>
      <c r="WBS4" s="4"/>
      <c r="WBT4" s="4"/>
      <c r="WBV4" s="13"/>
      <c r="WBW4" s="13"/>
      <c r="WBX4" s="14"/>
      <c r="WBY4" s="4"/>
      <c r="WBZ4" s="4"/>
      <c r="WCB4" s="13"/>
      <c r="WCC4" s="13"/>
      <c r="WCD4" s="14"/>
      <c r="WCE4" s="4"/>
      <c r="WCF4" s="4"/>
      <c r="WCH4" s="13"/>
      <c r="WCI4" s="13"/>
      <c r="WCJ4" s="14"/>
      <c r="WCK4" s="4"/>
      <c r="WCL4" s="4"/>
      <c r="WCN4" s="13"/>
      <c r="WCO4" s="13"/>
      <c r="WCP4" s="14"/>
      <c r="WCQ4" s="4"/>
      <c r="WCR4" s="4"/>
      <c r="WCT4" s="13"/>
      <c r="WCU4" s="13"/>
      <c r="WCV4" s="14"/>
      <c r="WCW4" s="4"/>
      <c r="WCX4" s="4"/>
      <c r="WCZ4" s="13"/>
      <c r="WDA4" s="13"/>
      <c r="WDB4" s="14"/>
      <c r="WDC4" s="4"/>
      <c r="WDD4" s="4"/>
      <c r="WDF4" s="13"/>
      <c r="WDG4" s="13"/>
      <c r="WDH4" s="14"/>
      <c r="WDI4" s="4"/>
      <c r="WDJ4" s="4"/>
      <c r="WDL4" s="13"/>
      <c r="WDM4" s="13"/>
      <c r="WDN4" s="14"/>
      <c r="WDO4" s="4"/>
      <c r="WDP4" s="4"/>
      <c r="WDR4" s="13"/>
      <c r="WDS4" s="13"/>
      <c r="WDT4" s="14"/>
      <c r="WDU4" s="4"/>
      <c r="WDV4" s="4"/>
      <c r="WDX4" s="13"/>
      <c r="WDY4" s="13"/>
      <c r="WDZ4" s="14"/>
      <c r="WEA4" s="4"/>
      <c r="WEB4" s="4"/>
      <c r="WED4" s="13"/>
      <c r="WEE4" s="13"/>
      <c r="WEF4" s="14"/>
      <c r="WEG4" s="4"/>
      <c r="WEH4" s="4"/>
      <c r="WEJ4" s="13"/>
      <c r="WEK4" s="13"/>
      <c r="WEL4" s="14"/>
      <c r="WEM4" s="4"/>
      <c r="WEN4" s="4"/>
      <c r="WEP4" s="13"/>
      <c r="WEQ4" s="13"/>
      <c r="WER4" s="14"/>
      <c r="WES4" s="4"/>
      <c r="WET4" s="4"/>
      <c r="WEV4" s="13"/>
      <c r="WEW4" s="13"/>
      <c r="WEX4" s="14"/>
      <c r="WEY4" s="4"/>
      <c r="WEZ4" s="4"/>
      <c r="WFB4" s="13"/>
      <c r="WFC4" s="13"/>
      <c r="WFD4" s="14"/>
      <c r="WFE4" s="4"/>
      <c r="WFF4" s="4"/>
      <c r="WFH4" s="13"/>
      <c r="WFI4" s="13"/>
      <c r="WFJ4" s="14"/>
      <c r="WFK4" s="4"/>
      <c r="WFL4" s="4"/>
      <c r="WFN4" s="13"/>
      <c r="WFO4" s="13"/>
      <c r="WFP4" s="14"/>
      <c r="WFQ4" s="4"/>
      <c r="WFR4" s="4"/>
      <c r="WFT4" s="13"/>
      <c r="WFU4" s="13"/>
      <c r="WFV4" s="14"/>
      <c r="WFW4" s="4"/>
      <c r="WFX4" s="4"/>
      <c r="WFZ4" s="13"/>
      <c r="WGA4" s="13"/>
      <c r="WGB4" s="14"/>
      <c r="WGC4" s="4"/>
      <c r="WGD4" s="4"/>
      <c r="WGF4" s="13"/>
      <c r="WGG4" s="13"/>
      <c r="WGH4" s="14"/>
      <c r="WGI4" s="4"/>
      <c r="WGJ4" s="4"/>
      <c r="WGL4" s="13"/>
      <c r="WGM4" s="13"/>
      <c r="WGN4" s="14"/>
      <c r="WGO4" s="4"/>
      <c r="WGP4" s="4"/>
      <c r="WGR4" s="13"/>
      <c r="WGS4" s="13"/>
      <c r="WGT4" s="14"/>
      <c r="WGU4" s="4"/>
      <c r="WGV4" s="4"/>
      <c r="WGX4" s="13"/>
      <c r="WGY4" s="13"/>
      <c r="WGZ4" s="14"/>
      <c r="WHA4" s="4"/>
      <c r="WHB4" s="4"/>
      <c r="WHD4" s="13"/>
      <c r="WHE4" s="13"/>
      <c r="WHF4" s="14"/>
      <c r="WHG4" s="4"/>
      <c r="WHH4" s="4"/>
      <c r="WHJ4" s="13"/>
      <c r="WHK4" s="13"/>
      <c r="WHL4" s="14"/>
      <c r="WHM4" s="4"/>
      <c r="WHN4" s="4"/>
      <c r="WHP4" s="13"/>
      <c r="WHQ4" s="13"/>
      <c r="WHR4" s="14"/>
      <c r="WHS4" s="4"/>
      <c r="WHT4" s="4"/>
      <c r="WHV4" s="13"/>
      <c r="WHW4" s="13"/>
      <c r="WHX4" s="14"/>
      <c r="WHY4" s="4"/>
      <c r="WHZ4" s="4"/>
      <c r="WIB4" s="13"/>
      <c r="WIC4" s="13"/>
      <c r="WID4" s="14"/>
      <c r="WIE4" s="4"/>
      <c r="WIF4" s="4"/>
      <c r="WIH4" s="13"/>
      <c r="WII4" s="13"/>
      <c r="WIJ4" s="14"/>
      <c r="WIK4" s="4"/>
      <c r="WIL4" s="4"/>
      <c r="WIN4" s="13"/>
      <c r="WIO4" s="13"/>
      <c r="WIP4" s="14"/>
      <c r="WIQ4" s="4"/>
      <c r="WIR4" s="4"/>
      <c r="WIT4" s="13"/>
      <c r="WIU4" s="13"/>
      <c r="WIV4" s="14"/>
      <c r="WIW4" s="4"/>
      <c r="WIX4" s="4"/>
      <c r="WIZ4" s="13"/>
      <c r="WJA4" s="13"/>
      <c r="WJB4" s="14"/>
      <c r="WJC4" s="4"/>
      <c r="WJD4" s="4"/>
      <c r="WJF4" s="13"/>
      <c r="WJG4" s="13"/>
      <c r="WJH4" s="14"/>
      <c r="WJI4" s="4"/>
      <c r="WJJ4" s="4"/>
      <c r="WJL4" s="13"/>
      <c r="WJM4" s="13"/>
      <c r="WJN4" s="14"/>
      <c r="WJO4" s="4"/>
      <c r="WJP4" s="4"/>
      <c r="WJR4" s="13"/>
      <c r="WJS4" s="13"/>
      <c r="WJT4" s="14"/>
      <c r="WJU4" s="4"/>
      <c r="WJV4" s="4"/>
      <c r="WJX4" s="13"/>
      <c r="WJY4" s="13"/>
      <c r="WJZ4" s="14"/>
      <c r="WKA4" s="4"/>
      <c r="WKB4" s="4"/>
      <c r="WKD4" s="13"/>
      <c r="WKE4" s="13"/>
      <c r="WKF4" s="14"/>
      <c r="WKG4" s="4"/>
      <c r="WKH4" s="4"/>
      <c r="WKJ4" s="13"/>
      <c r="WKK4" s="13"/>
      <c r="WKL4" s="14"/>
      <c r="WKM4" s="4"/>
      <c r="WKN4" s="4"/>
      <c r="WKP4" s="13"/>
      <c r="WKQ4" s="13"/>
      <c r="WKR4" s="14"/>
      <c r="WKS4" s="4"/>
      <c r="WKT4" s="4"/>
      <c r="WKV4" s="13"/>
      <c r="WKW4" s="13"/>
      <c r="WKX4" s="14"/>
      <c r="WKY4" s="4"/>
      <c r="WKZ4" s="4"/>
      <c r="WLB4" s="13"/>
      <c r="WLC4" s="13"/>
      <c r="WLD4" s="14"/>
      <c r="WLE4" s="4"/>
      <c r="WLF4" s="4"/>
      <c r="WLH4" s="13"/>
      <c r="WLI4" s="13"/>
      <c r="WLJ4" s="14"/>
      <c r="WLK4" s="4"/>
      <c r="WLL4" s="4"/>
      <c r="WLN4" s="13"/>
      <c r="WLO4" s="13"/>
      <c r="WLP4" s="14"/>
      <c r="WLQ4" s="4"/>
      <c r="WLR4" s="4"/>
      <c r="WLT4" s="13"/>
      <c r="WLU4" s="13"/>
      <c r="WLV4" s="14"/>
      <c r="WLW4" s="4"/>
      <c r="WLX4" s="4"/>
      <c r="WLZ4" s="13"/>
      <c r="WMA4" s="13"/>
      <c r="WMB4" s="14"/>
      <c r="WMC4" s="4"/>
      <c r="WMD4" s="4"/>
      <c r="WMF4" s="13"/>
      <c r="WMG4" s="13"/>
      <c r="WMH4" s="14"/>
      <c r="WMI4" s="4"/>
      <c r="WMJ4" s="4"/>
      <c r="WML4" s="13"/>
      <c r="WMM4" s="13"/>
      <c r="WMN4" s="14"/>
      <c r="WMO4" s="4"/>
      <c r="WMP4" s="4"/>
      <c r="WMR4" s="13"/>
      <c r="WMS4" s="13"/>
      <c r="WMT4" s="14"/>
      <c r="WMU4" s="4"/>
      <c r="WMV4" s="4"/>
      <c r="WMX4" s="13"/>
      <c r="WMY4" s="13"/>
      <c r="WMZ4" s="14"/>
      <c r="WNA4" s="4"/>
      <c r="WNB4" s="4"/>
      <c r="WND4" s="13"/>
      <c r="WNE4" s="13"/>
      <c r="WNF4" s="14"/>
      <c r="WNG4" s="4"/>
      <c r="WNH4" s="4"/>
      <c r="WNJ4" s="13"/>
      <c r="WNK4" s="13"/>
      <c r="WNL4" s="14"/>
      <c r="WNM4" s="4"/>
      <c r="WNN4" s="4"/>
      <c r="WNP4" s="13"/>
      <c r="WNQ4" s="13"/>
      <c r="WNR4" s="14"/>
      <c r="WNS4" s="4"/>
      <c r="WNT4" s="4"/>
      <c r="WNV4" s="13"/>
      <c r="WNW4" s="13"/>
      <c r="WNX4" s="14"/>
      <c r="WNY4" s="4"/>
      <c r="WNZ4" s="4"/>
      <c r="WOB4" s="13"/>
      <c r="WOC4" s="13"/>
      <c r="WOD4" s="14"/>
      <c r="WOE4" s="4"/>
      <c r="WOF4" s="4"/>
      <c r="WOH4" s="13"/>
      <c r="WOI4" s="13"/>
      <c r="WOJ4" s="14"/>
      <c r="WOK4" s="4"/>
      <c r="WOL4" s="4"/>
      <c r="WON4" s="13"/>
      <c r="WOO4" s="13"/>
      <c r="WOP4" s="14"/>
      <c r="WOQ4" s="4"/>
      <c r="WOR4" s="4"/>
      <c r="WOT4" s="13"/>
      <c r="WOU4" s="13"/>
      <c r="WOV4" s="14"/>
      <c r="WOW4" s="4"/>
      <c r="WOX4" s="4"/>
      <c r="WOZ4" s="13"/>
      <c r="WPA4" s="13"/>
      <c r="WPB4" s="14"/>
      <c r="WPC4" s="4"/>
      <c r="WPD4" s="4"/>
      <c r="WPF4" s="13"/>
      <c r="WPG4" s="13"/>
      <c r="WPH4" s="14"/>
      <c r="WPI4" s="4"/>
      <c r="WPJ4" s="4"/>
      <c r="WPL4" s="13"/>
      <c r="WPM4" s="13"/>
      <c r="WPN4" s="14"/>
      <c r="WPO4" s="4"/>
      <c r="WPP4" s="4"/>
      <c r="WPR4" s="13"/>
      <c r="WPS4" s="13"/>
      <c r="WPT4" s="14"/>
      <c r="WPU4" s="4"/>
      <c r="WPV4" s="4"/>
      <c r="WPX4" s="13"/>
      <c r="WPY4" s="13"/>
      <c r="WPZ4" s="14"/>
      <c r="WQA4" s="4"/>
      <c r="WQB4" s="4"/>
      <c r="WQD4" s="13"/>
      <c r="WQE4" s="13"/>
      <c r="WQF4" s="14"/>
      <c r="WQG4" s="4"/>
      <c r="WQH4" s="4"/>
      <c r="WQJ4" s="13"/>
      <c r="WQK4" s="13"/>
      <c r="WQL4" s="14"/>
      <c r="WQM4" s="4"/>
      <c r="WQN4" s="4"/>
      <c r="WQP4" s="13"/>
      <c r="WQQ4" s="13"/>
      <c r="WQR4" s="14"/>
      <c r="WQS4" s="4"/>
      <c r="WQT4" s="4"/>
      <c r="WQV4" s="13"/>
      <c r="WQW4" s="13"/>
      <c r="WQX4" s="14"/>
      <c r="WQY4" s="4"/>
      <c r="WQZ4" s="4"/>
      <c r="WRB4" s="13"/>
      <c r="WRC4" s="13"/>
      <c r="WRD4" s="14"/>
      <c r="WRE4" s="4"/>
      <c r="WRF4" s="4"/>
      <c r="WRH4" s="13"/>
      <c r="WRI4" s="13"/>
      <c r="WRJ4" s="14"/>
      <c r="WRK4" s="4"/>
      <c r="WRL4" s="4"/>
      <c r="WRN4" s="13"/>
      <c r="WRO4" s="13"/>
      <c r="WRP4" s="14"/>
      <c r="WRQ4" s="4"/>
      <c r="WRR4" s="4"/>
      <c r="WRT4" s="13"/>
      <c r="WRU4" s="13"/>
      <c r="WRV4" s="14"/>
      <c r="WRW4" s="4"/>
      <c r="WRX4" s="4"/>
      <c r="WRZ4" s="13"/>
      <c r="WSA4" s="13"/>
      <c r="WSB4" s="14"/>
      <c r="WSC4" s="4"/>
      <c r="WSD4" s="4"/>
      <c r="WSF4" s="13"/>
      <c r="WSG4" s="13"/>
      <c r="WSH4" s="14"/>
      <c r="WSI4" s="4"/>
      <c r="WSJ4" s="4"/>
      <c r="WSL4" s="13"/>
      <c r="WSM4" s="13"/>
      <c r="WSN4" s="14"/>
      <c r="WSO4" s="4"/>
      <c r="WSP4" s="4"/>
      <c r="WSR4" s="13"/>
      <c r="WSS4" s="13"/>
      <c r="WST4" s="14"/>
      <c r="WSU4" s="4"/>
      <c r="WSV4" s="4"/>
      <c r="WSX4" s="13"/>
      <c r="WSY4" s="13"/>
      <c r="WSZ4" s="14"/>
      <c r="WTA4" s="4"/>
      <c r="WTB4" s="4"/>
      <c r="WTD4" s="13"/>
      <c r="WTE4" s="13"/>
      <c r="WTF4" s="14"/>
      <c r="WTG4" s="4"/>
      <c r="WTH4" s="4"/>
      <c r="WTJ4" s="13"/>
      <c r="WTK4" s="13"/>
      <c r="WTL4" s="14"/>
      <c r="WTM4" s="4"/>
      <c r="WTN4" s="4"/>
      <c r="WTP4" s="13"/>
      <c r="WTQ4" s="13"/>
      <c r="WTR4" s="14"/>
      <c r="WTS4" s="4"/>
      <c r="WTT4" s="4"/>
      <c r="WTV4" s="13"/>
      <c r="WTW4" s="13"/>
      <c r="WTX4" s="14"/>
      <c r="WTY4" s="4"/>
      <c r="WTZ4" s="4"/>
      <c r="WUB4" s="13"/>
      <c r="WUC4" s="13"/>
      <c r="WUD4" s="14"/>
      <c r="WUE4" s="4"/>
      <c r="WUF4" s="4"/>
      <c r="WUH4" s="13"/>
      <c r="WUI4" s="13"/>
      <c r="WUJ4" s="14"/>
      <c r="WUK4" s="4"/>
      <c r="WUL4" s="4"/>
      <c r="WUN4" s="13"/>
      <c r="WUO4" s="13"/>
      <c r="WUP4" s="14"/>
      <c r="WUQ4" s="4"/>
      <c r="WUR4" s="4"/>
      <c r="WUT4" s="13"/>
      <c r="WUU4" s="13"/>
      <c r="WUV4" s="14"/>
      <c r="WUW4" s="4"/>
      <c r="WUX4" s="4"/>
      <c r="WUZ4" s="13"/>
      <c r="WVA4" s="13"/>
      <c r="WVB4" s="14"/>
      <c r="WVC4" s="4"/>
      <c r="WVD4" s="4"/>
      <c r="WVF4" s="13"/>
      <c r="WVG4" s="13"/>
      <c r="WVH4" s="14"/>
      <c r="WVI4" s="4"/>
      <c r="WVJ4" s="4"/>
      <c r="WVL4" s="13"/>
      <c r="WVM4" s="13"/>
      <c r="WVN4" s="14"/>
      <c r="WVO4" s="4"/>
      <c r="WVP4" s="4"/>
      <c r="WVR4" s="13"/>
      <c r="WVS4" s="13"/>
      <c r="WVT4" s="14"/>
      <c r="WVU4" s="4"/>
      <c r="WVV4" s="4"/>
      <c r="WVX4" s="13"/>
      <c r="WVY4" s="13"/>
      <c r="WVZ4" s="14"/>
      <c r="WWA4" s="4"/>
      <c r="WWB4" s="4"/>
      <c r="WWD4" s="13"/>
      <c r="WWE4" s="13"/>
      <c r="WWF4" s="14"/>
      <c r="WWG4" s="4"/>
      <c r="WWH4" s="4"/>
      <c r="WWJ4" s="13"/>
      <c r="WWK4" s="13"/>
      <c r="WWL4" s="14"/>
      <c r="WWM4" s="4"/>
      <c r="WWN4" s="4"/>
      <c r="WWP4" s="13"/>
      <c r="WWQ4" s="13"/>
      <c r="WWR4" s="14"/>
      <c r="WWS4" s="4"/>
      <c r="WWT4" s="4"/>
      <c r="WWV4" s="13"/>
      <c r="WWW4" s="13"/>
      <c r="WWX4" s="14"/>
      <c r="WWY4" s="4"/>
      <c r="WWZ4" s="4"/>
      <c r="WXB4" s="13"/>
      <c r="WXC4" s="13"/>
      <c r="WXD4" s="14"/>
      <c r="WXE4" s="4"/>
      <c r="WXF4" s="4"/>
      <c r="WXH4" s="13"/>
      <c r="WXI4" s="13"/>
      <c r="WXJ4" s="14"/>
      <c r="WXK4" s="4"/>
      <c r="WXL4" s="4"/>
      <c r="WXN4" s="13"/>
      <c r="WXO4" s="13"/>
      <c r="WXP4" s="14"/>
      <c r="WXQ4" s="4"/>
      <c r="WXR4" s="4"/>
      <c r="WXT4" s="13"/>
      <c r="WXU4" s="13"/>
      <c r="WXV4" s="14"/>
      <c r="WXW4" s="4"/>
      <c r="WXX4" s="4"/>
      <c r="WXZ4" s="13"/>
      <c r="WYA4" s="13"/>
      <c r="WYB4" s="14"/>
      <c r="WYC4" s="4"/>
      <c r="WYD4" s="4"/>
      <c r="WYF4" s="13"/>
      <c r="WYG4" s="13"/>
      <c r="WYH4" s="14"/>
      <c r="WYI4" s="4"/>
      <c r="WYJ4" s="4"/>
      <c r="WYL4" s="13"/>
      <c r="WYM4" s="13"/>
      <c r="WYN4" s="14"/>
      <c r="WYO4" s="4"/>
      <c r="WYP4" s="4"/>
      <c r="WYR4" s="13"/>
      <c r="WYS4" s="13"/>
      <c r="WYT4" s="14"/>
      <c r="WYU4" s="4"/>
      <c r="WYV4" s="4"/>
      <c r="WYX4" s="13"/>
      <c r="WYY4" s="13"/>
      <c r="WYZ4" s="14"/>
      <c r="WZA4" s="4"/>
      <c r="WZB4" s="4"/>
      <c r="WZD4" s="13"/>
      <c r="WZE4" s="13"/>
      <c r="WZF4" s="14"/>
      <c r="WZG4" s="4"/>
      <c r="WZH4" s="4"/>
      <c r="WZJ4" s="13"/>
      <c r="WZK4" s="13"/>
      <c r="WZL4" s="14"/>
      <c r="WZM4" s="4"/>
      <c r="WZN4" s="4"/>
      <c r="WZP4" s="13"/>
      <c r="WZQ4" s="13"/>
      <c r="WZR4" s="14"/>
      <c r="WZS4" s="4"/>
      <c r="WZT4" s="4"/>
      <c r="WZV4" s="13"/>
      <c r="WZW4" s="13"/>
      <c r="WZX4" s="14"/>
      <c r="WZY4" s="4"/>
      <c r="WZZ4" s="4"/>
      <c r="XAB4" s="13"/>
      <c r="XAC4" s="13"/>
      <c r="XAD4" s="14"/>
      <c r="XAE4" s="4"/>
      <c r="XAF4" s="4"/>
      <c r="XAH4" s="13"/>
      <c r="XAI4" s="13"/>
      <c r="XAJ4" s="14"/>
      <c r="XAK4" s="4"/>
      <c r="XAL4" s="4"/>
      <c r="XAN4" s="13"/>
      <c r="XAO4" s="13"/>
      <c r="XAP4" s="14"/>
      <c r="XAQ4" s="4"/>
      <c r="XAR4" s="4"/>
      <c r="XAT4" s="13"/>
      <c r="XAU4" s="13"/>
      <c r="XAV4" s="14"/>
      <c r="XAW4" s="4"/>
      <c r="XAX4" s="4"/>
      <c r="XAZ4" s="13"/>
      <c r="XBA4" s="13"/>
      <c r="XBB4" s="14"/>
      <c r="XBC4" s="4"/>
      <c r="XBD4" s="4"/>
      <c r="XBF4" s="13"/>
      <c r="XBG4" s="13"/>
      <c r="XBH4" s="14"/>
      <c r="XBI4" s="4"/>
      <c r="XBJ4" s="4"/>
      <c r="XBL4" s="13"/>
      <c r="XBM4" s="13"/>
      <c r="XBN4" s="14"/>
      <c r="XBO4" s="4"/>
      <c r="XBP4" s="4"/>
      <c r="XBR4" s="13"/>
      <c r="XBS4" s="13"/>
      <c r="XBT4" s="14"/>
      <c r="XBU4" s="4"/>
      <c r="XBV4" s="4"/>
      <c r="XBX4" s="13"/>
      <c r="XBY4" s="13"/>
      <c r="XBZ4" s="14"/>
      <c r="XCA4" s="4"/>
      <c r="XCB4" s="4"/>
      <c r="XCD4" s="13"/>
      <c r="XCE4" s="13"/>
      <c r="XCF4" s="14"/>
      <c r="XCG4" s="4"/>
      <c r="XCH4" s="4"/>
      <c r="XCJ4" s="13"/>
      <c r="XCK4" s="13"/>
      <c r="XCL4" s="14"/>
      <c r="XCM4" s="4"/>
      <c r="XCN4" s="4"/>
      <c r="XCP4" s="13"/>
      <c r="XCQ4" s="13"/>
      <c r="XCR4" s="14"/>
      <c r="XCS4" s="4"/>
      <c r="XCT4" s="4"/>
      <c r="XCV4" s="13"/>
      <c r="XCW4" s="13"/>
      <c r="XCX4" s="14"/>
      <c r="XCY4" s="4"/>
      <c r="XCZ4" s="4"/>
      <c r="XDB4" s="13"/>
      <c r="XDC4" s="13"/>
      <c r="XDD4" s="14"/>
      <c r="XDE4" s="4"/>
      <c r="XDF4" s="4"/>
      <c r="XDH4" s="13"/>
      <c r="XDI4" s="13"/>
      <c r="XDJ4" s="14"/>
      <c r="XDK4" s="4"/>
      <c r="XDL4" s="4"/>
      <c r="XDN4" s="13"/>
      <c r="XDO4" s="13"/>
      <c r="XDP4" s="14"/>
      <c r="XDQ4" s="4"/>
      <c r="XDR4" s="4"/>
      <c r="XDT4" s="13"/>
      <c r="XDU4" s="13"/>
      <c r="XDV4" s="14"/>
      <c r="XDW4" s="4"/>
      <c r="XDX4" s="4"/>
      <c r="XDZ4" s="13"/>
      <c r="XEA4" s="13"/>
      <c r="XEB4" s="14"/>
      <c r="XEC4" s="4"/>
      <c r="XED4" s="4"/>
      <c r="XEF4" s="13"/>
      <c r="XEG4" s="13"/>
      <c r="XEH4" s="14"/>
      <c r="XEI4" s="4"/>
      <c r="XEJ4" s="4"/>
      <c r="XEL4" s="13"/>
      <c r="XEM4" s="13"/>
      <c r="XEN4" s="14"/>
      <c r="XEO4" s="4"/>
      <c r="XEP4" s="4"/>
      <c r="XER4" s="13"/>
      <c r="XES4" s="13"/>
      <c r="XET4" s="14"/>
      <c r="XEU4" s="4"/>
      <c r="XEV4" s="4"/>
      <c r="XEX4" s="13"/>
      <c r="XEY4" s="13"/>
      <c r="XEZ4" s="14"/>
      <c r="XFA4" s="4"/>
    </row>
    <row r="5" spans="1:2048 2050:5120 5122:8192 8194:11264 11266:14336 14338:16381" x14ac:dyDescent="0.35">
      <c r="A5" s="13">
        <v>43374</v>
      </c>
      <c r="B5" s="13">
        <f>+A5+30</f>
        <v>43404</v>
      </c>
      <c r="C5" s="210">
        <f t="shared" si="0"/>
        <v>43404</v>
      </c>
      <c r="D5" s="8">
        <v>33.090000000000003</v>
      </c>
      <c r="E5" s="4">
        <f t="shared" si="1"/>
        <v>100</v>
      </c>
      <c r="F5" s="69">
        <f t="shared" si="2"/>
        <v>100</v>
      </c>
      <c r="G5" s="33">
        <f>+D5/D4-1</f>
        <v>0</v>
      </c>
    </row>
    <row r="6" spans="1:2048 2050:5120 5122:8192 8194:11264 11266:14336 14338:16381" x14ac:dyDescent="0.35">
      <c r="A6" s="13">
        <v>43405</v>
      </c>
      <c r="B6" s="13">
        <f>+A6+29</f>
        <v>43434</v>
      </c>
      <c r="C6" s="210">
        <f t="shared" si="0"/>
        <v>43434</v>
      </c>
      <c r="D6" s="8">
        <v>34.17</v>
      </c>
      <c r="E6" s="4">
        <f t="shared" si="1"/>
        <v>103.26382592928375</v>
      </c>
      <c r="F6" s="69">
        <f t="shared" si="2"/>
        <v>103.26382592928375</v>
      </c>
      <c r="G6" s="33">
        <f>+D6/D5-1</f>
        <v>3.263825929283759E-2</v>
      </c>
    </row>
    <row r="7" spans="1:2048 2050:5120 5122:8192 8194:11264 11266:14336 14338:16381" x14ac:dyDescent="0.35">
      <c r="A7" s="2">
        <v>43435</v>
      </c>
      <c r="B7" s="2">
        <v>43465</v>
      </c>
      <c r="C7" s="210">
        <f t="shared" si="0"/>
        <v>43465</v>
      </c>
      <c r="D7" s="8">
        <v>35.4</v>
      </c>
      <c r="E7" s="4">
        <f t="shared" si="1"/>
        <v>106.9809610154125</v>
      </c>
      <c r="F7" s="69">
        <f t="shared" si="2"/>
        <v>106.9809610154125</v>
      </c>
    </row>
    <row r="8" spans="1:2048 2050:5120 5122:8192 8194:11264 11266:14336 14338:16381" x14ac:dyDescent="0.35">
      <c r="A8" s="2">
        <v>43466</v>
      </c>
      <c r="B8" s="2">
        <v>43496</v>
      </c>
      <c r="C8" s="210">
        <f t="shared" si="0"/>
        <v>43496</v>
      </c>
      <c r="D8" s="8">
        <v>34.99</v>
      </c>
      <c r="E8" s="4">
        <f t="shared" si="1"/>
        <v>105.74191598670294</v>
      </c>
      <c r="F8" s="69">
        <f t="shared" si="2"/>
        <v>105.74191598670294</v>
      </c>
    </row>
    <row r="9" spans="1:2048 2050:5120 5122:8192 8194:11264 11266:14336 14338:16381" x14ac:dyDescent="0.35">
      <c r="A9" s="2">
        <v>43497</v>
      </c>
      <c r="B9" s="2">
        <v>43524</v>
      </c>
      <c r="C9" s="210">
        <f t="shared" si="0"/>
        <v>43524</v>
      </c>
      <c r="D9" s="8">
        <v>35.58</v>
      </c>
      <c r="E9" s="4">
        <f t="shared" si="1"/>
        <v>107.52493200362645</v>
      </c>
      <c r="F9" s="69">
        <f t="shared" si="2"/>
        <v>107.52493200362645</v>
      </c>
    </row>
    <row r="10" spans="1:2048 2050:5120 5122:8192 8194:11264 11266:14336 14338:16381" x14ac:dyDescent="0.35">
      <c r="A10" s="2">
        <v>43525</v>
      </c>
      <c r="B10" s="2">
        <v>43555</v>
      </c>
      <c r="C10" s="210">
        <f t="shared" si="0"/>
        <v>43555</v>
      </c>
      <c r="D10" s="8">
        <v>36.58</v>
      </c>
      <c r="E10" s="4">
        <f t="shared" ref="E10:E11" si="3">+D10/$D$4*100</f>
        <v>110.54699304925957</v>
      </c>
      <c r="F10" s="69">
        <f t="shared" ref="F10:F11" si="4">E10/$E$4*100</f>
        <v>110.54699304925957</v>
      </c>
    </row>
    <row r="11" spans="1:2048 2050:5120 5122:8192 8194:11264 11266:14336 14338:16381" x14ac:dyDescent="0.35">
      <c r="A11" s="2">
        <v>43556</v>
      </c>
      <c r="B11" s="2">
        <v>43585</v>
      </c>
      <c r="C11" s="210">
        <f t="shared" si="0"/>
        <v>43585</v>
      </c>
      <c r="D11" s="8">
        <v>40.880000000000003</v>
      </c>
      <c r="E11" s="4">
        <f t="shared" si="3"/>
        <v>123.54185554548201</v>
      </c>
      <c r="F11" s="69">
        <f t="shared" si="4"/>
        <v>123.54185554548201</v>
      </c>
    </row>
    <row r="12" spans="1:2048 2050:5120 5122:8192 8194:11264 11266:14336 14338:16381" x14ac:dyDescent="0.35">
      <c r="A12" s="2">
        <v>43586</v>
      </c>
      <c r="B12" s="2">
        <v>43616</v>
      </c>
      <c r="C12" s="210">
        <f t="shared" si="0"/>
        <v>43616</v>
      </c>
      <c r="D12" s="8">
        <v>40.880000000000003</v>
      </c>
      <c r="E12" s="4">
        <f t="shared" ref="E12:E28" si="5">+D12/$D$4*100</f>
        <v>123.54185554548201</v>
      </c>
      <c r="F12" s="69">
        <f t="shared" ref="F12:F28" si="6">E12/$E$4*100</f>
        <v>123.54185554548201</v>
      </c>
    </row>
    <row r="13" spans="1:2048 2050:5120 5122:8192 8194:11264 11266:14336 14338:16381" x14ac:dyDescent="0.35">
      <c r="A13" s="2">
        <v>43617</v>
      </c>
      <c r="B13" s="2">
        <v>43646</v>
      </c>
      <c r="C13" s="210">
        <f t="shared" si="0"/>
        <v>43646</v>
      </c>
      <c r="D13" s="8">
        <v>41.9</v>
      </c>
      <c r="E13" s="4">
        <f t="shared" si="5"/>
        <v>126.62435781202778</v>
      </c>
      <c r="F13" s="69">
        <f t="shared" si="6"/>
        <v>126.62435781202778</v>
      </c>
    </row>
    <row r="14" spans="1:2048 2050:5120 5122:8192 8194:11264 11266:14336 14338:16381" x14ac:dyDescent="0.35">
      <c r="A14" s="2">
        <v>43647</v>
      </c>
      <c r="B14" s="2">
        <v>43677</v>
      </c>
      <c r="C14" s="210">
        <f t="shared" si="0"/>
        <v>43677</v>
      </c>
      <c r="D14" s="8">
        <v>42.63</v>
      </c>
      <c r="E14" s="4">
        <f t="shared" si="5"/>
        <v>128.83046237533998</v>
      </c>
      <c r="F14" s="69">
        <f t="shared" si="6"/>
        <v>128.83046237533998</v>
      </c>
    </row>
    <row r="15" spans="1:2048 2050:5120 5122:8192 8194:11264 11266:14336 14338:16381" x14ac:dyDescent="0.35">
      <c r="A15" s="2">
        <v>43678</v>
      </c>
      <c r="B15" s="2">
        <v>43708</v>
      </c>
      <c r="C15" s="210">
        <f t="shared" si="0"/>
        <v>43708</v>
      </c>
      <c r="D15" s="8">
        <v>42.63</v>
      </c>
      <c r="E15" s="4">
        <f t="shared" si="5"/>
        <v>128.83046237533998</v>
      </c>
      <c r="F15" s="69">
        <f t="shared" si="6"/>
        <v>128.83046237533998</v>
      </c>
    </row>
    <row r="16" spans="1:2048 2050:5120 5122:8192 8194:11264 11266:14336 14338:16381" x14ac:dyDescent="0.35">
      <c r="A16" s="2">
        <v>43709</v>
      </c>
      <c r="B16" s="2">
        <v>43738</v>
      </c>
      <c r="C16" s="210">
        <f t="shared" si="0"/>
        <v>43738</v>
      </c>
      <c r="D16" s="8">
        <v>44.34</v>
      </c>
      <c r="E16" s="4">
        <f t="shared" si="5"/>
        <v>133.99818676337262</v>
      </c>
      <c r="F16" s="69">
        <f t="shared" si="6"/>
        <v>133.99818676337262</v>
      </c>
    </row>
    <row r="17" spans="1:6" x14ac:dyDescent="0.35">
      <c r="A17" s="2">
        <v>43739</v>
      </c>
      <c r="B17" s="2">
        <v>43769</v>
      </c>
      <c r="C17" s="210">
        <f t="shared" si="0"/>
        <v>43769</v>
      </c>
      <c r="D17" s="8">
        <v>44.34</v>
      </c>
      <c r="E17" s="4">
        <f>+D17/$D$4*100</f>
        <v>133.99818676337262</v>
      </c>
      <c r="F17" s="69">
        <f t="shared" si="6"/>
        <v>133.99818676337262</v>
      </c>
    </row>
    <row r="18" spans="1:6" x14ac:dyDescent="0.35">
      <c r="A18" s="2">
        <v>43770</v>
      </c>
      <c r="B18" s="2">
        <v>43799</v>
      </c>
      <c r="C18" s="210">
        <f t="shared" si="0"/>
        <v>43799</v>
      </c>
      <c r="D18" s="8">
        <v>48.94</v>
      </c>
      <c r="E18" s="4">
        <f t="shared" si="5"/>
        <v>147.89966757328497</v>
      </c>
      <c r="F18" s="69">
        <f t="shared" si="6"/>
        <v>147.89966757328497</v>
      </c>
    </row>
    <row r="19" spans="1:6" x14ac:dyDescent="0.35">
      <c r="A19" s="2">
        <v>43800</v>
      </c>
      <c r="B19" s="2">
        <v>43830</v>
      </c>
      <c r="C19" s="210">
        <f t="shared" si="0"/>
        <v>43830</v>
      </c>
      <c r="D19" s="8">
        <v>52.44</v>
      </c>
      <c r="E19" s="4">
        <f t="shared" si="5"/>
        <v>158.47688123300088</v>
      </c>
      <c r="F19" s="69">
        <f t="shared" si="6"/>
        <v>158.47688123300088</v>
      </c>
    </row>
    <row r="20" spans="1:6" x14ac:dyDescent="0.35">
      <c r="A20" s="83">
        <v>43831</v>
      </c>
      <c r="B20" s="83">
        <v>43861</v>
      </c>
      <c r="C20" s="210">
        <f t="shared" si="0"/>
        <v>43861</v>
      </c>
      <c r="D20" s="8">
        <v>52.44</v>
      </c>
      <c r="E20" s="4">
        <f t="shared" si="5"/>
        <v>158.47688123300088</v>
      </c>
      <c r="F20" s="69">
        <f t="shared" si="6"/>
        <v>158.47688123300088</v>
      </c>
    </row>
    <row r="21" spans="1:6" x14ac:dyDescent="0.35">
      <c r="A21" s="2">
        <v>43862</v>
      </c>
      <c r="B21" s="2">
        <v>43890</v>
      </c>
      <c r="C21" s="210">
        <f t="shared" si="0"/>
        <v>43890</v>
      </c>
      <c r="D21">
        <v>52.44</v>
      </c>
      <c r="E21" s="4">
        <f t="shared" si="5"/>
        <v>158.47688123300088</v>
      </c>
      <c r="F21" s="69">
        <f t="shared" si="6"/>
        <v>158.47688123300088</v>
      </c>
    </row>
    <row r="22" spans="1:6" x14ac:dyDescent="0.35">
      <c r="A22" s="83">
        <v>43891</v>
      </c>
      <c r="B22" s="83">
        <v>43921</v>
      </c>
      <c r="C22" s="210">
        <f t="shared" si="0"/>
        <v>43921</v>
      </c>
      <c r="D22">
        <v>52.44</v>
      </c>
      <c r="E22" s="4">
        <f t="shared" si="5"/>
        <v>158.47688123300088</v>
      </c>
      <c r="F22" s="69">
        <f t="shared" si="6"/>
        <v>158.47688123300088</v>
      </c>
    </row>
    <row r="23" spans="1:6" x14ac:dyDescent="0.35">
      <c r="A23" s="2">
        <v>43922</v>
      </c>
      <c r="B23" s="2">
        <v>43951</v>
      </c>
      <c r="C23" s="210">
        <f t="shared" si="0"/>
        <v>43951</v>
      </c>
      <c r="D23">
        <v>52.44</v>
      </c>
      <c r="E23" s="4">
        <f t="shared" si="5"/>
        <v>158.47688123300088</v>
      </c>
      <c r="F23" s="69">
        <f t="shared" si="6"/>
        <v>158.47688123300088</v>
      </c>
    </row>
    <row r="24" spans="1:6" x14ac:dyDescent="0.35">
      <c r="A24" s="83">
        <v>43952</v>
      </c>
      <c r="B24" s="83">
        <v>43982</v>
      </c>
      <c r="C24" s="210">
        <f t="shared" si="0"/>
        <v>43982</v>
      </c>
      <c r="D24">
        <v>52.44</v>
      </c>
      <c r="E24" s="4">
        <f t="shared" si="5"/>
        <v>158.47688123300088</v>
      </c>
      <c r="F24" s="69">
        <f t="shared" si="6"/>
        <v>158.47688123300088</v>
      </c>
    </row>
    <row r="25" spans="1:6" x14ac:dyDescent="0.35">
      <c r="A25" s="2">
        <v>43983</v>
      </c>
      <c r="B25" s="2">
        <v>44012</v>
      </c>
      <c r="C25" s="210">
        <f t="shared" si="0"/>
        <v>44012</v>
      </c>
      <c r="D25">
        <v>52.44</v>
      </c>
      <c r="E25" s="4">
        <f t="shared" si="5"/>
        <v>158.47688123300088</v>
      </c>
      <c r="F25" s="69">
        <f t="shared" si="6"/>
        <v>158.47688123300088</v>
      </c>
    </row>
    <row r="26" spans="1:6" x14ac:dyDescent="0.35">
      <c r="A26" s="83">
        <v>44013</v>
      </c>
      <c r="B26" s="83">
        <v>44043</v>
      </c>
      <c r="C26" s="210">
        <f t="shared" si="0"/>
        <v>44043</v>
      </c>
      <c r="D26">
        <v>52.44</v>
      </c>
      <c r="E26" s="4">
        <f t="shared" si="5"/>
        <v>158.47688123300088</v>
      </c>
      <c r="F26" s="69">
        <f t="shared" si="6"/>
        <v>158.47688123300088</v>
      </c>
    </row>
    <row r="27" spans="1:6" x14ac:dyDescent="0.35">
      <c r="A27" s="2">
        <v>44044</v>
      </c>
      <c r="B27" s="2">
        <v>44074</v>
      </c>
      <c r="C27" s="210">
        <f t="shared" si="0"/>
        <v>44074</v>
      </c>
      <c r="D27">
        <v>54.99</v>
      </c>
      <c r="E27" s="4">
        <f t="shared" si="5"/>
        <v>166.18313689936534</v>
      </c>
      <c r="F27" s="69">
        <f t="shared" si="6"/>
        <v>166.18313689936534</v>
      </c>
    </row>
    <row r="28" spans="1:6" x14ac:dyDescent="0.35">
      <c r="A28" s="83">
        <v>44075</v>
      </c>
      <c r="B28" s="83">
        <v>44104</v>
      </c>
      <c r="C28" s="210">
        <f t="shared" si="0"/>
        <v>44104</v>
      </c>
      <c r="D28">
        <v>56.79</v>
      </c>
      <c r="E28" s="4">
        <f t="shared" si="5"/>
        <v>171.62284678150496</v>
      </c>
      <c r="F28" s="69">
        <f t="shared" si="6"/>
        <v>171.62284678150496</v>
      </c>
    </row>
    <row r="29" spans="1:6" x14ac:dyDescent="0.35">
      <c r="A29" s="2">
        <v>44105</v>
      </c>
      <c r="B29" s="2">
        <v>44135</v>
      </c>
      <c r="C29" s="210">
        <f t="shared" si="0"/>
        <v>44135</v>
      </c>
      <c r="D29">
        <v>58.99</v>
      </c>
      <c r="E29" s="4">
        <f t="shared" ref="E29:E55" si="7">+D29/$D$4*100</f>
        <v>178.27138108189783</v>
      </c>
      <c r="F29" s="69">
        <f t="shared" ref="F29:F55" si="8">E29/$E$4*100</f>
        <v>178.27138108189783</v>
      </c>
    </row>
    <row r="30" spans="1:6" x14ac:dyDescent="0.35">
      <c r="A30" s="83">
        <v>44136</v>
      </c>
      <c r="B30" s="83">
        <v>44165</v>
      </c>
      <c r="C30" s="210">
        <f t="shared" si="0"/>
        <v>44165</v>
      </c>
      <c r="D30">
        <v>62.49</v>
      </c>
      <c r="E30" s="4">
        <f t="shared" si="7"/>
        <v>188.84859474161377</v>
      </c>
      <c r="F30" s="69">
        <f t="shared" si="8"/>
        <v>188.84859474161377</v>
      </c>
    </row>
    <row r="31" spans="1:6" x14ac:dyDescent="0.35">
      <c r="A31" s="2">
        <v>44166</v>
      </c>
      <c r="B31" s="2">
        <v>44196</v>
      </c>
      <c r="C31" s="210">
        <f t="shared" si="0"/>
        <v>44196</v>
      </c>
      <c r="D31">
        <v>64.400000000000006</v>
      </c>
      <c r="E31" s="4">
        <f t="shared" si="7"/>
        <v>194.62073133877306</v>
      </c>
      <c r="F31" s="69">
        <f t="shared" si="8"/>
        <v>194.62073133877306</v>
      </c>
    </row>
    <row r="32" spans="1:6" x14ac:dyDescent="0.35">
      <c r="A32" s="83">
        <v>44197</v>
      </c>
      <c r="B32" s="83">
        <v>44227</v>
      </c>
      <c r="C32" s="210">
        <f t="shared" si="0"/>
        <v>44227</v>
      </c>
      <c r="D32">
        <v>69.900000000000006</v>
      </c>
      <c r="E32" s="4">
        <f t="shared" si="7"/>
        <v>211.24206708975518</v>
      </c>
      <c r="F32" s="69">
        <f t="shared" si="8"/>
        <v>211.24206708975518</v>
      </c>
    </row>
    <row r="33" spans="1:6" x14ac:dyDescent="0.35">
      <c r="A33" s="2">
        <v>44228</v>
      </c>
      <c r="B33" s="2">
        <v>44255</v>
      </c>
      <c r="C33" s="210">
        <f t="shared" si="0"/>
        <v>44255</v>
      </c>
      <c r="D33">
        <v>72.900000000000006</v>
      </c>
      <c r="E33" s="4">
        <f t="shared" si="7"/>
        <v>220.30825022665459</v>
      </c>
      <c r="F33" s="69">
        <f t="shared" si="8"/>
        <v>220.30825022665459</v>
      </c>
    </row>
    <row r="34" spans="1:6" x14ac:dyDescent="0.35">
      <c r="A34" s="83">
        <v>44256</v>
      </c>
      <c r="B34" s="83">
        <v>44286</v>
      </c>
      <c r="C34" s="210">
        <f t="shared" si="0"/>
        <v>44286</v>
      </c>
      <c r="D34">
        <v>77.599999999999994</v>
      </c>
      <c r="E34" s="4">
        <f t="shared" si="7"/>
        <v>234.5119371411302</v>
      </c>
      <c r="F34" s="69">
        <f t="shared" si="8"/>
        <v>234.5119371411302</v>
      </c>
    </row>
    <row r="35" spans="1:6" x14ac:dyDescent="0.35">
      <c r="A35" s="2">
        <v>44287</v>
      </c>
      <c r="B35" s="2">
        <v>44316</v>
      </c>
      <c r="C35" s="210">
        <f t="shared" si="0"/>
        <v>44316</v>
      </c>
      <c r="D35">
        <v>82.2</v>
      </c>
      <c r="E35" s="4">
        <f t="shared" si="7"/>
        <v>248.41341795104262</v>
      </c>
      <c r="F35" s="69">
        <f t="shared" si="8"/>
        <v>248.41341795104262</v>
      </c>
    </row>
    <row r="36" spans="1:6" x14ac:dyDescent="0.35">
      <c r="A36" s="83">
        <v>44317</v>
      </c>
      <c r="B36" s="83">
        <v>44347</v>
      </c>
      <c r="C36" s="210">
        <f t="shared" si="0"/>
        <v>44347</v>
      </c>
      <c r="D36">
        <v>86.6</v>
      </c>
      <c r="E36" s="4">
        <f t="shared" si="7"/>
        <v>261.7104865518283</v>
      </c>
      <c r="F36" s="69">
        <f t="shared" si="8"/>
        <v>261.7104865518283</v>
      </c>
    </row>
    <row r="37" spans="1:6" x14ac:dyDescent="0.35">
      <c r="A37" s="2">
        <v>44348</v>
      </c>
      <c r="B37" s="2">
        <v>44377</v>
      </c>
      <c r="C37" s="210">
        <f t="shared" si="0"/>
        <v>44377</v>
      </c>
      <c r="D37">
        <v>86.6</v>
      </c>
      <c r="E37" s="4">
        <f t="shared" si="7"/>
        <v>261.7104865518283</v>
      </c>
      <c r="F37" s="69">
        <f t="shared" si="8"/>
        <v>261.7104865518283</v>
      </c>
    </row>
    <row r="38" spans="1:6" x14ac:dyDescent="0.35">
      <c r="A38" s="83">
        <v>44378</v>
      </c>
      <c r="B38" s="83">
        <v>44408</v>
      </c>
      <c r="C38" s="210">
        <f t="shared" si="0"/>
        <v>44408</v>
      </c>
      <c r="D38">
        <v>86.6</v>
      </c>
      <c r="E38" s="4">
        <f t="shared" si="7"/>
        <v>261.7104865518283</v>
      </c>
      <c r="F38" s="69">
        <f t="shared" si="8"/>
        <v>261.7104865518283</v>
      </c>
    </row>
    <row r="39" spans="1:6" x14ac:dyDescent="0.35">
      <c r="A39" s="2">
        <v>44409</v>
      </c>
      <c r="B39" s="2">
        <v>44439</v>
      </c>
      <c r="C39" s="210">
        <f t="shared" si="0"/>
        <v>44439</v>
      </c>
      <c r="D39">
        <v>86.6</v>
      </c>
      <c r="E39" s="4">
        <f t="shared" si="7"/>
        <v>261.7104865518283</v>
      </c>
      <c r="F39" s="69">
        <f t="shared" si="8"/>
        <v>261.7104865518283</v>
      </c>
    </row>
    <row r="40" spans="1:6" x14ac:dyDescent="0.35">
      <c r="A40" s="83">
        <v>44440</v>
      </c>
      <c r="B40" s="83">
        <v>44469</v>
      </c>
      <c r="C40" s="210">
        <f t="shared" si="0"/>
        <v>44469</v>
      </c>
      <c r="D40">
        <v>86.6</v>
      </c>
      <c r="E40" s="4">
        <f t="shared" si="7"/>
        <v>261.7104865518283</v>
      </c>
      <c r="F40" s="69">
        <f t="shared" si="8"/>
        <v>261.7104865518283</v>
      </c>
    </row>
    <row r="41" spans="1:6" x14ac:dyDescent="0.35">
      <c r="A41" s="2">
        <v>44470</v>
      </c>
      <c r="B41" s="2">
        <v>44500</v>
      </c>
      <c r="C41" s="210">
        <f t="shared" si="0"/>
        <v>44500</v>
      </c>
      <c r="D41">
        <v>86.6</v>
      </c>
      <c r="E41" s="4">
        <f t="shared" si="7"/>
        <v>261.7104865518283</v>
      </c>
      <c r="F41" s="69">
        <f t="shared" si="8"/>
        <v>261.7104865518283</v>
      </c>
    </row>
    <row r="42" spans="1:6" x14ac:dyDescent="0.35">
      <c r="A42" s="83">
        <v>44501</v>
      </c>
      <c r="B42" s="83">
        <v>44530</v>
      </c>
      <c r="C42" s="210">
        <f t="shared" si="0"/>
        <v>44530</v>
      </c>
      <c r="D42">
        <v>86.6</v>
      </c>
      <c r="E42" s="4">
        <f t="shared" si="7"/>
        <v>261.7104865518283</v>
      </c>
      <c r="F42" s="69">
        <f t="shared" si="8"/>
        <v>261.7104865518283</v>
      </c>
    </row>
    <row r="43" spans="1:6" x14ac:dyDescent="0.35">
      <c r="A43" s="2">
        <v>44531</v>
      </c>
      <c r="B43" s="2">
        <v>44561</v>
      </c>
      <c r="C43" s="210">
        <f t="shared" si="0"/>
        <v>44561</v>
      </c>
      <c r="D43">
        <v>86.6</v>
      </c>
      <c r="E43" s="4">
        <f t="shared" si="7"/>
        <v>261.7104865518283</v>
      </c>
      <c r="F43" s="69">
        <f t="shared" si="8"/>
        <v>261.7104865518283</v>
      </c>
    </row>
    <row r="44" spans="1:6" x14ac:dyDescent="0.35">
      <c r="A44" s="83">
        <v>44562</v>
      </c>
      <c r="B44" s="83">
        <v>44592</v>
      </c>
      <c r="C44" s="210">
        <f t="shared" si="0"/>
        <v>44592</v>
      </c>
      <c r="D44">
        <v>86.6</v>
      </c>
      <c r="E44" s="4">
        <f t="shared" si="7"/>
        <v>261.7104865518283</v>
      </c>
      <c r="F44" s="69">
        <f t="shared" si="8"/>
        <v>261.7104865518283</v>
      </c>
    </row>
    <row r="45" spans="1:6" x14ac:dyDescent="0.35">
      <c r="A45" s="2">
        <v>44593</v>
      </c>
      <c r="B45" s="2">
        <v>44620</v>
      </c>
      <c r="C45" s="210">
        <f t="shared" si="0"/>
        <v>44620</v>
      </c>
      <c r="D45">
        <v>94.4</v>
      </c>
      <c r="E45" s="4">
        <f t="shared" si="7"/>
        <v>285.28256270776666</v>
      </c>
      <c r="F45" s="69">
        <f t="shared" si="8"/>
        <v>285.28256270776666</v>
      </c>
    </row>
    <row r="46" spans="1:6" x14ac:dyDescent="0.35">
      <c r="A46" s="83">
        <v>44621</v>
      </c>
      <c r="B46" s="83">
        <v>44651</v>
      </c>
      <c r="C46" s="210">
        <f t="shared" si="0"/>
        <v>44651</v>
      </c>
      <c r="D46">
        <v>105.7</v>
      </c>
      <c r="E46" s="4">
        <f t="shared" si="7"/>
        <v>319.43185252342096</v>
      </c>
      <c r="F46" s="69">
        <f t="shared" si="8"/>
        <v>319.43185252342096</v>
      </c>
    </row>
    <row r="47" spans="1:6" x14ac:dyDescent="0.35">
      <c r="A47" s="2">
        <v>44652</v>
      </c>
      <c r="B47" s="2">
        <v>44681</v>
      </c>
      <c r="C47" s="210">
        <f t="shared" si="0"/>
        <v>44681</v>
      </c>
      <c r="D47">
        <f>D46</f>
        <v>105.7</v>
      </c>
      <c r="E47" s="4">
        <f t="shared" si="7"/>
        <v>319.43185252342096</v>
      </c>
      <c r="F47" s="69">
        <f t="shared" si="8"/>
        <v>319.43185252342096</v>
      </c>
    </row>
    <row r="48" spans="1:6" x14ac:dyDescent="0.35">
      <c r="A48" s="83">
        <v>44682</v>
      </c>
      <c r="B48" s="83">
        <v>44712</v>
      </c>
      <c r="C48" s="210">
        <f t="shared" si="0"/>
        <v>44712</v>
      </c>
      <c r="D48">
        <v>116.2</v>
      </c>
      <c r="E48" s="4">
        <f t="shared" si="7"/>
        <v>351.16349350256871</v>
      </c>
      <c r="F48" s="69">
        <f t="shared" si="8"/>
        <v>351.16349350256871</v>
      </c>
    </row>
    <row r="49" spans="1:6" x14ac:dyDescent="0.35">
      <c r="A49" s="2">
        <v>44713</v>
      </c>
      <c r="B49" s="2">
        <v>44742</v>
      </c>
      <c r="C49" s="210">
        <f t="shared" si="0"/>
        <v>44742</v>
      </c>
      <c r="D49">
        <v>131.80000000000001</v>
      </c>
      <c r="E49" s="4">
        <f t="shared" si="7"/>
        <v>398.30764581444544</v>
      </c>
      <c r="F49" s="69">
        <f t="shared" si="8"/>
        <v>398.30764581444544</v>
      </c>
    </row>
    <row r="50" spans="1:6" x14ac:dyDescent="0.35">
      <c r="A50" s="83">
        <v>44743</v>
      </c>
      <c r="B50" s="83">
        <v>44773</v>
      </c>
      <c r="C50" s="210">
        <f t="shared" si="0"/>
        <v>44773</v>
      </c>
      <c r="D50">
        <v>131.80000000000001</v>
      </c>
      <c r="E50" s="4">
        <f t="shared" si="7"/>
        <v>398.30764581444544</v>
      </c>
      <c r="F50" s="69">
        <f t="shared" si="8"/>
        <v>398.30764581444544</v>
      </c>
    </row>
    <row r="51" spans="1:6" x14ac:dyDescent="0.35">
      <c r="A51" s="2">
        <v>44774</v>
      </c>
      <c r="B51" s="2">
        <v>44804</v>
      </c>
      <c r="C51" s="210">
        <f t="shared" si="0"/>
        <v>44804</v>
      </c>
      <c r="D51">
        <v>131.80000000000001</v>
      </c>
      <c r="E51" s="4">
        <f t="shared" si="7"/>
        <v>398.30764581444544</v>
      </c>
      <c r="F51" s="69">
        <f t="shared" si="8"/>
        <v>398.30764581444544</v>
      </c>
    </row>
    <row r="52" spans="1:6" x14ac:dyDescent="0.35">
      <c r="A52" s="83">
        <v>44805</v>
      </c>
      <c r="B52" s="83">
        <v>44834</v>
      </c>
      <c r="C52" s="210">
        <f t="shared" si="0"/>
        <v>44834</v>
      </c>
      <c r="D52" s="130">
        <v>141</v>
      </c>
      <c r="E52" s="4">
        <f t="shared" si="7"/>
        <v>426.11060743427015</v>
      </c>
      <c r="F52" s="69">
        <f t="shared" si="8"/>
        <v>426.11060743427015</v>
      </c>
    </row>
    <row r="53" spans="1:6" x14ac:dyDescent="0.35">
      <c r="A53" s="2">
        <v>44835</v>
      </c>
      <c r="B53" s="2">
        <v>44865</v>
      </c>
      <c r="C53" s="210">
        <f t="shared" si="0"/>
        <v>44865</v>
      </c>
      <c r="D53" s="133">
        <v>152.1</v>
      </c>
      <c r="E53" s="4">
        <f t="shared" si="7"/>
        <v>459.65548504079771</v>
      </c>
      <c r="F53" s="69">
        <f t="shared" si="8"/>
        <v>459.65548504079771</v>
      </c>
    </row>
    <row r="54" spans="1:6" x14ac:dyDescent="0.35">
      <c r="A54" s="83">
        <v>44866</v>
      </c>
      <c r="B54" s="83">
        <v>44895</v>
      </c>
      <c r="C54" s="210">
        <f t="shared" si="0"/>
        <v>44895</v>
      </c>
      <c r="D54" s="133">
        <v>165.8</v>
      </c>
      <c r="E54" s="4">
        <f t="shared" si="7"/>
        <v>501.05772136597153</v>
      </c>
      <c r="F54" s="69">
        <f t="shared" si="8"/>
        <v>501.05772136597153</v>
      </c>
    </row>
    <row r="55" spans="1:6" x14ac:dyDescent="0.35">
      <c r="A55" s="2">
        <v>44896</v>
      </c>
      <c r="B55" s="2">
        <v>44926</v>
      </c>
      <c r="C55" s="210">
        <f t="shared" si="0"/>
        <v>44926</v>
      </c>
      <c r="D55" s="133">
        <v>173.6</v>
      </c>
      <c r="E55" s="4">
        <f t="shared" si="7"/>
        <v>524.62979752190984</v>
      </c>
      <c r="F55" s="69">
        <f t="shared" si="8"/>
        <v>524.62979752190984</v>
      </c>
    </row>
    <row r="56" spans="1:6" x14ac:dyDescent="0.35">
      <c r="A56" s="83">
        <v>44927</v>
      </c>
      <c r="B56" s="83">
        <v>44957</v>
      </c>
      <c r="C56" s="210">
        <f t="shared" si="0"/>
        <v>44957</v>
      </c>
      <c r="D56" s="133">
        <v>181.4</v>
      </c>
      <c r="E56" s="4">
        <f t="shared" ref="E56:E57" si="9">+D56/$D$4*100</f>
        <v>548.20187367784831</v>
      </c>
      <c r="F56" s="69">
        <f t="shared" ref="F56:F57" si="10">E56/$E$4*100</f>
        <v>548.20187367784831</v>
      </c>
    </row>
    <row r="57" spans="1:6" x14ac:dyDescent="0.35">
      <c r="A57" s="2">
        <v>44958</v>
      </c>
      <c r="B57" s="2">
        <v>44985</v>
      </c>
      <c r="C57" s="210">
        <f t="shared" si="0"/>
        <v>44985</v>
      </c>
      <c r="D57" s="134">
        <v>191</v>
      </c>
      <c r="E57" s="4">
        <f t="shared" si="9"/>
        <v>577.21365971592627</v>
      </c>
      <c r="F57" s="69">
        <f t="shared" si="10"/>
        <v>577.21365971592627</v>
      </c>
    </row>
    <row r="58" spans="1:6" x14ac:dyDescent="0.35">
      <c r="A58" s="83">
        <v>44986</v>
      </c>
      <c r="B58" s="83">
        <v>45016</v>
      </c>
      <c r="C58" s="210">
        <f t="shared" si="0"/>
        <v>45016</v>
      </c>
      <c r="D58">
        <v>200.2</v>
      </c>
      <c r="E58" s="4">
        <f t="shared" ref="E58:E59" si="11">+D58/$D$4*100</f>
        <v>605.01662133575087</v>
      </c>
      <c r="F58" s="69">
        <f t="shared" ref="F58:F59" si="12">E58/$E$4*100</f>
        <v>605.01662133575087</v>
      </c>
    </row>
    <row r="59" spans="1:6" x14ac:dyDescent="0.35">
      <c r="A59" s="2">
        <v>45017</v>
      </c>
      <c r="B59" s="2">
        <v>45046</v>
      </c>
      <c r="C59" s="210">
        <f t="shared" si="0"/>
        <v>45046</v>
      </c>
      <c r="D59">
        <v>211.5</v>
      </c>
      <c r="E59" s="4">
        <f t="shared" si="11"/>
        <v>639.16591115140523</v>
      </c>
      <c r="F59" s="69">
        <f t="shared" si="12"/>
        <v>639.16591115140523</v>
      </c>
    </row>
    <row r="60" spans="1:6" x14ac:dyDescent="0.35">
      <c r="A60" s="83">
        <v>45047</v>
      </c>
      <c r="B60" s="83">
        <v>45077</v>
      </c>
      <c r="C60" s="210">
        <f t="shared" si="0"/>
        <v>45077</v>
      </c>
      <c r="D60">
        <v>221.9</v>
      </c>
      <c r="E60" s="4">
        <f t="shared" ref="E60" si="13">+D60/$D$4*100</f>
        <v>670.59534602598967</v>
      </c>
      <c r="F60" s="69">
        <f t="shared" ref="F60" si="14">E60/$E$4*100</f>
        <v>670.59534602598967</v>
      </c>
    </row>
    <row r="61" spans="1:6" x14ac:dyDescent="0.35">
      <c r="A61" s="2">
        <v>45078</v>
      </c>
      <c r="B61" s="2">
        <v>45107</v>
      </c>
      <c r="C61" s="210">
        <f t="shared" si="0"/>
        <v>45107</v>
      </c>
      <c r="D61">
        <v>235.2</v>
      </c>
      <c r="E61" s="4">
        <f t="shared" ref="E61" si="15">+D61/$D$4*100</f>
        <v>710.78875793291013</v>
      </c>
      <c r="F61" s="69">
        <f t="shared" ref="F61" si="16">E61/$E$4*100</f>
        <v>710.78875793291013</v>
      </c>
    </row>
    <row r="62" spans="1:6" x14ac:dyDescent="0.35">
      <c r="A62" s="83">
        <v>45108</v>
      </c>
      <c r="B62" s="83">
        <v>45138</v>
      </c>
      <c r="C62" s="210">
        <f t="shared" si="0"/>
        <v>45138</v>
      </c>
      <c r="D62">
        <v>245.8</v>
      </c>
      <c r="E62" s="4">
        <f t="shared" ref="E62" si="17">+D62/$D$4*100</f>
        <v>742.82260501662131</v>
      </c>
      <c r="F62" s="69">
        <f t="shared" ref="F62" si="18">E62/$E$4*100</f>
        <v>742.82260501662131</v>
      </c>
    </row>
    <row r="63" spans="1:6" x14ac:dyDescent="0.35">
      <c r="A63" s="2">
        <v>45139</v>
      </c>
      <c r="B63" s="2">
        <v>45169</v>
      </c>
      <c r="C63" s="210">
        <f t="shared" si="0"/>
        <v>45169</v>
      </c>
      <c r="D63">
        <v>289</v>
      </c>
      <c r="E63" s="4">
        <f t="shared" ref="E63" si="19">+D63/$D$4*100</f>
        <v>873.37564218797218</v>
      </c>
      <c r="F63" s="69">
        <f t="shared" ref="F63" si="20">E63/$E$4*100</f>
        <v>873.37564218797218</v>
      </c>
    </row>
    <row r="64" spans="1:6" x14ac:dyDescent="0.35">
      <c r="A64" s="83">
        <v>45170</v>
      </c>
      <c r="B64" s="83">
        <v>45199</v>
      </c>
      <c r="C64" s="210">
        <f t="shared" si="0"/>
        <v>45199</v>
      </c>
      <c r="D64">
        <v>289</v>
      </c>
      <c r="E64" s="4">
        <f t="shared" ref="E64" si="21">+D64/$D$4*100</f>
        <v>873.37564218797218</v>
      </c>
      <c r="F64" s="69">
        <f t="shared" ref="F64" si="22">E64/$E$4*100</f>
        <v>873.37564218797218</v>
      </c>
    </row>
    <row r="65" spans="1:6" x14ac:dyDescent="0.35">
      <c r="A65" s="2">
        <v>45200</v>
      </c>
      <c r="B65" s="2">
        <v>45230</v>
      </c>
      <c r="C65" s="210">
        <f t="shared" si="0"/>
        <v>45230</v>
      </c>
      <c r="D65">
        <v>289</v>
      </c>
      <c r="E65" s="4">
        <f t="shared" ref="E65:E66" si="23">+D65/$D$4*100</f>
        <v>873.37564218797218</v>
      </c>
      <c r="F65" s="69">
        <f t="shared" ref="F65:F66" si="24">E65/$E$4*100</f>
        <v>873.37564218797218</v>
      </c>
    </row>
    <row r="66" spans="1:6" x14ac:dyDescent="0.35">
      <c r="A66" s="83">
        <v>45231</v>
      </c>
      <c r="B66" s="83">
        <v>45260</v>
      </c>
      <c r="C66" s="210">
        <f t="shared" si="0"/>
        <v>45260</v>
      </c>
      <c r="D66">
        <v>368</v>
      </c>
      <c r="E66" s="4">
        <f t="shared" si="23"/>
        <v>1112.1184647929888</v>
      </c>
      <c r="F66" s="69">
        <f t="shared" si="24"/>
        <v>1112.1184647929888</v>
      </c>
    </row>
    <row r="67" spans="1:6" x14ac:dyDescent="0.35">
      <c r="A67" s="2">
        <v>45261</v>
      </c>
      <c r="B67" s="2">
        <v>45291</v>
      </c>
      <c r="C67" s="210">
        <f t="shared" si="0"/>
        <v>45291</v>
      </c>
      <c r="D67">
        <v>368</v>
      </c>
      <c r="E67" s="4">
        <f t="shared" ref="E67:E69" si="25">+D67/$D$4*100</f>
        <v>1112.1184647929888</v>
      </c>
      <c r="F67" s="69">
        <f t="shared" ref="F67:F69" si="26">E67/$E$4*100</f>
        <v>1112.1184647929888</v>
      </c>
    </row>
    <row r="68" spans="1:6" x14ac:dyDescent="0.35">
      <c r="A68" s="83">
        <v>45292</v>
      </c>
      <c r="B68" s="83">
        <v>45322</v>
      </c>
      <c r="C68" s="210">
        <f t="shared" ref="C68:C70" si="27">+B68</f>
        <v>45322</v>
      </c>
      <c r="D68">
        <v>806</v>
      </c>
      <c r="E68" s="205">
        <f t="shared" si="25"/>
        <v>2435.7812027802961</v>
      </c>
      <c r="F68" s="69">
        <f t="shared" si="26"/>
        <v>2435.7812027802961</v>
      </c>
    </row>
    <row r="69" spans="1:6" x14ac:dyDescent="0.35">
      <c r="B69" s="2">
        <v>45351</v>
      </c>
      <c r="C69" s="210">
        <f t="shared" si="0"/>
        <v>45351</v>
      </c>
      <c r="D69">
        <v>848</v>
      </c>
      <c r="E69" s="4">
        <f t="shared" si="25"/>
        <v>2562.7077666968871</v>
      </c>
      <c r="F69" s="69">
        <f t="shared" si="26"/>
        <v>2562.7077666968871</v>
      </c>
    </row>
    <row r="70" spans="1:6" x14ac:dyDescent="0.35">
      <c r="B70" s="83">
        <v>45382</v>
      </c>
      <c r="C70" s="210">
        <f t="shared" si="27"/>
        <v>45382</v>
      </c>
      <c r="D70">
        <v>912</v>
      </c>
      <c r="E70" s="4">
        <f t="shared" ref="E70:E71" si="28">+D70/$D$4*100</f>
        <v>2756.119673617407</v>
      </c>
      <c r="F70" s="69">
        <f t="shared" ref="F70:F71" si="29">E70/$E$4*100</f>
        <v>2756.119673617407</v>
      </c>
    </row>
    <row r="71" spans="1:6" x14ac:dyDescent="0.35">
      <c r="B71" s="2">
        <v>45412</v>
      </c>
      <c r="C71" s="210">
        <f t="shared" si="0"/>
        <v>45412</v>
      </c>
      <c r="D71">
        <v>955</v>
      </c>
      <c r="E71" s="4">
        <f t="shared" si="28"/>
        <v>2886.0682985796311</v>
      </c>
      <c r="F71" s="69">
        <f t="shared" si="29"/>
        <v>2886.0682985796311</v>
      </c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N249"/>
  <sheetViews>
    <sheetView showGridLines="0" topLeftCell="A59" zoomScale="95" zoomScaleNormal="95" workbookViewId="0">
      <selection activeCell="C72" sqref="C72"/>
    </sheetView>
  </sheetViews>
  <sheetFormatPr baseColWidth="10" defaultRowHeight="14.5" x14ac:dyDescent="0.35"/>
  <cols>
    <col min="6" max="6" width="5.81640625" customWidth="1"/>
  </cols>
  <sheetData>
    <row r="1" spans="1:14" x14ac:dyDescent="0.35">
      <c r="A1" s="5" t="s">
        <v>8</v>
      </c>
    </row>
    <row r="2" spans="1:14" x14ac:dyDescent="0.35">
      <c r="A2" s="6" t="s">
        <v>2</v>
      </c>
      <c r="B2" s="6" t="s">
        <v>3</v>
      </c>
      <c r="C2" s="6" t="s">
        <v>0</v>
      </c>
      <c r="D2" s="6" t="s">
        <v>4</v>
      </c>
      <c r="E2" s="6" t="s">
        <v>5</v>
      </c>
    </row>
    <row r="3" spans="1:14" x14ac:dyDescent="0.35">
      <c r="A3" s="10">
        <v>43313</v>
      </c>
      <c r="B3" s="10">
        <v>43343</v>
      </c>
      <c r="C3" s="18">
        <v>36.85</v>
      </c>
      <c r="D3" s="11">
        <f t="shared" ref="D3" si="0">+C3/$C$3*100</f>
        <v>100</v>
      </c>
      <c r="E3" s="11">
        <f t="shared" ref="E3" si="1">+D3/$D$3*100</f>
        <v>100</v>
      </c>
      <c r="F3" s="18"/>
      <c r="G3" s="18"/>
    </row>
    <row r="4" spans="1:14" x14ac:dyDescent="0.35">
      <c r="A4" s="10">
        <v>43344</v>
      </c>
      <c r="B4" s="10">
        <v>43373</v>
      </c>
      <c r="C4" s="17">
        <v>38</v>
      </c>
      <c r="D4" s="11">
        <f t="shared" ref="D4:D10" si="2">+C4/$C$4*100</f>
        <v>100</v>
      </c>
      <c r="E4" s="11">
        <f t="shared" ref="E4:E10" si="3">+D4/$D$4*100</f>
        <v>100</v>
      </c>
      <c r="F4" s="18" t="s">
        <v>9</v>
      </c>
      <c r="G4" s="18" t="s">
        <v>6</v>
      </c>
      <c r="H4" t="s">
        <v>40</v>
      </c>
    </row>
    <row r="5" spans="1:14" x14ac:dyDescent="0.35">
      <c r="A5" s="2">
        <v>43374</v>
      </c>
      <c r="B5" s="2">
        <v>43404</v>
      </c>
      <c r="C5">
        <v>35.950000000000003</v>
      </c>
      <c r="D5" s="9">
        <f t="shared" si="2"/>
        <v>94.605263157894754</v>
      </c>
      <c r="E5" s="70">
        <f t="shared" si="3"/>
        <v>94.605263157894754</v>
      </c>
    </row>
    <row r="6" spans="1:14" x14ac:dyDescent="0.35">
      <c r="A6" s="2">
        <v>43405</v>
      </c>
      <c r="B6" s="2">
        <v>43434</v>
      </c>
      <c r="C6">
        <v>37.72</v>
      </c>
      <c r="D6" s="9">
        <f t="shared" si="2"/>
        <v>99.263157894736835</v>
      </c>
      <c r="E6" s="70">
        <f t="shared" si="3"/>
        <v>99.263157894736835</v>
      </c>
    </row>
    <row r="7" spans="1:14" x14ac:dyDescent="0.35">
      <c r="A7" s="2">
        <v>43435</v>
      </c>
      <c r="B7" s="2">
        <v>43465</v>
      </c>
      <c r="C7" s="1">
        <v>37.700000000000003</v>
      </c>
      <c r="D7" s="9">
        <f t="shared" si="2"/>
        <v>99.21052631578948</v>
      </c>
      <c r="E7" s="70">
        <f t="shared" si="3"/>
        <v>99.21052631578948</v>
      </c>
    </row>
    <row r="8" spans="1:14" x14ac:dyDescent="0.35">
      <c r="A8" s="2">
        <v>43466</v>
      </c>
      <c r="B8" s="2">
        <v>43496</v>
      </c>
      <c r="C8" s="1">
        <v>37.35</v>
      </c>
      <c r="D8" s="9">
        <f t="shared" si="2"/>
        <v>98.28947368421052</v>
      </c>
      <c r="E8" s="70">
        <f t="shared" si="3"/>
        <v>98.28947368421052</v>
      </c>
      <c r="F8" s="20"/>
      <c r="L8" s="21"/>
      <c r="N8" s="22"/>
    </row>
    <row r="9" spans="1:14" x14ac:dyDescent="0.35">
      <c r="A9" s="2">
        <v>43497</v>
      </c>
      <c r="B9" s="2">
        <v>43524</v>
      </c>
      <c r="C9" s="1">
        <v>39.15</v>
      </c>
      <c r="D9" s="9">
        <f t="shared" si="2"/>
        <v>103.02631578947367</v>
      </c>
      <c r="E9" s="70">
        <f t="shared" si="3"/>
        <v>103.02631578947367</v>
      </c>
      <c r="L9" s="21"/>
      <c r="N9" s="22"/>
    </row>
    <row r="10" spans="1:14" x14ac:dyDescent="0.35">
      <c r="A10" s="2">
        <v>43525</v>
      </c>
      <c r="B10" s="2">
        <v>43555</v>
      </c>
      <c r="C10" s="1">
        <v>43.35</v>
      </c>
      <c r="D10" s="9">
        <f t="shared" si="2"/>
        <v>114.07894736842105</v>
      </c>
      <c r="E10" s="70">
        <f t="shared" si="3"/>
        <v>114.07894736842105</v>
      </c>
    </row>
    <row r="11" spans="1:14" x14ac:dyDescent="0.35">
      <c r="A11" s="2">
        <v>43556</v>
      </c>
      <c r="B11" s="2">
        <v>43585</v>
      </c>
      <c r="C11" s="1">
        <v>44.15</v>
      </c>
      <c r="D11" s="9">
        <f t="shared" ref="D11" si="4">+C11/$C$4*100</f>
        <v>116.18421052631578</v>
      </c>
      <c r="E11" s="70">
        <f t="shared" ref="E11" si="5">+D11/$D$4*100</f>
        <v>116.18421052631578</v>
      </c>
    </row>
    <row r="12" spans="1:14" x14ac:dyDescent="0.35">
      <c r="A12" s="2">
        <v>43586</v>
      </c>
      <c r="B12" s="2">
        <v>43616</v>
      </c>
      <c r="C12" s="1">
        <v>44.76</v>
      </c>
      <c r="D12" s="9">
        <f t="shared" ref="D12:D19" si="6">+C12/$C$4*100</f>
        <v>117.78947368421051</v>
      </c>
      <c r="E12" s="70">
        <f t="shared" ref="E12:E28" si="7">+D12/$D$4*100</f>
        <v>117.78947368421051</v>
      </c>
    </row>
    <row r="13" spans="1:14" x14ac:dyDescent="0.35">
      <c r="A13" s="2">
        <v>43617</v>
      </c>
      <c r="B13" s="2">
        <v>43646</v>
      </c>
      <c r="C13" s="1">
        <v>42.463000000000001</v>
      </c>
      <c r="D13" s="9">
        <f t="shared" si="6"/>
        <v>111.74473684210527</v>
      </c>
      <c r="E13" s="70">
        <f t="shared" si="7"/>
        <v>111.74473684210527</v>
      </c>
    </row>
    <row r="14" spans="1:14" x14ac:dyDescent="0.35">
      <c r="A14" s="2">
        <v>43647</v>
      </c>
      <c r="B14" s="2">
        <v>43677</v>
      </c>
      <c r="C14" s="1">
        <v>43.88</v>
      </c>
      <c r="D14" s="9">
        <f t="shared" si="6"/>
        <v>115.47368421052633</v>
      </c>
      <c r="E14" s="70">
        <f t="shared" si="7"/>
        <v>115.47368421052633</v>
      </c>
    </row>
    <row r="15" spans="1:14" x14ac:dyDescent="0.35">
      <c r="A15" s="2">
        <v>43678</v>
      </c>
      <c r="B15" s="2">
        <v>43708</v>
      </c>
      <c r="C15" s="1">
        <v>59.51</v>
      </c>
      <c r="D15" s="9">
        <f t="shared" si="6"/>
        <v>156.60526315789474</v>
      </c>
      <c r="E15" s="70">
        <f t="shared" si="7"/>
        <v>156.60526315789474</v>
      </c>
    </row>
    <row r="16" spans="1:14" x14ac:dyDescent="0.35">
      <c r="A16" s="2">
        <v>43709</v>
      </c>
      <c r="B16" s="2">
        <v>43738</v>
      </c>
      <c r="C16" s="1">
        <v>57.59</v>
      </c>
      <c r="D16" s="9">
        <f t="shared" si="6"/>
        <v>151.55263157894737</v>
      </c>
      <c r="E16" s="70">
        <f t="shared" si="7"/>
        <v>151.55263157894737</v>
      </c>
    </row>
    <row r="17" spans="1:7" x14ac:dyDescent="0.35">
      <c r="A17" s="2">
        <v>43739</v>
      </c>
      <c r="B17" s="2">
        <v>43769</v>
      </c>
      <c r="C17" s="1">
        <v>59.67</v>
      </c>
      <c r="D17" s="9">
        <f t="shared" si="6"/>
        <v>157.02631578947367</v>
      </c>
      <c r="E17" s="70">
        <f t="shared" si="7"/>
        <v>157.02631578947367</v>
      </c>
    </row>
    <row r="18" spans="1:7" x14ac:dyDescent="0.35">
      <c r="A18" s="2">
        <v>43770</v>
      </c>
      <c r="B18" s="2">
        <v>43799</v>
      </c>
      <c r="C18" s="1">
        <v>59.94</v>
      </c>
      <c r="D18" s="9">
        <f t="shared" si="6"/>
        <v>157.73684210526315</v>
      </c>
      <c r="E18" s="70">
        <f t="shared" si="7"/>
        <v>157.73684210526315</v>
      </c>
    </row>
    <row r="19" spans="1:7" x14ac:dyDescent="0.35">
      <c r="A19" s="2">
        <v>43800</v>
      </c>
      <c r="B19" s="2">
        <v>43830</v>
      </c>
      <c r="C19" s="1">
        <v>59.89</v>
      </c>
      <c r="D19" s="9">
        <f t="shared" si="6"/>
        <v>157.60526315789474</v>
      </c>
      <c r="E19" s="70">
        <f t="shared" si="7"/>
        <v>157.60526315789474</v>
      </c>
    </row>
    <row r="20" spans="1:7" x14ac:dyDescent="0.35">
      <c r="A20" s="13">
        <v>43831</v>
      </c>
      <c r="B20" s="2">
        <f>A20+30</f>
        <v>43861</v>
      </c>
      <c r="C20" s="1">
        <v>63</v>
      </c>
      <c r="D20" s="9">
        <f>+C20/$C$4*100</f>
        <v>165.78947368421052</v>
      </c>
      <c r="E20" s="70">
        <f t="shared" si="7"/>
        <v>165.78947368421052</v>
      </c>
      <c r="G20" t="s">
        <v>47</v>
      </c>
    </row>
    <row r="21" spans="1:7" x14ac:dyDescent="0.35">
      <c r="A21" s="2">
        <v>43862</v>
      </c>
      <c r="B21" s="2">
        <v>43859</v>
      </c>
      <c r="C21" s="1">
        <v>63</v>
      </c>
      <c r="D21" s="9">
        <f t="shared" ref="D21:D28" si="8">+C21/$C$4*100</f>
        <v>165.78947368421052</v>
      </c>
      <c r="E21" s="70">
        <f t="shared" si="7"/>
        <v>165.78947368421052</v>
      </c>
    </row>
    <row r="22" spans="1:7" x14ac:dyDescent="0.35">
      <c r="A22" s="13">
        <v>43891</v>
      </c>
      <c r="B22" s="2">
        <f t="shared" ref="B22" si="9">A22+30</f>
        <v>43921</v>
      </c>
      <c r="C22" s="1">
        <v>63.75</v>
      </c>
      <c r="D22" s="9">
        <f t="shared" si="8"/>
        <v>167.76315789473685</v>
      </c>
      <c r="E22" s="70">
        <f t="shared" si="7"/>
        <v>167.76315789473685</v>
      </c>
    </row>
    <row r="23" spans="1:7" x14ac:dyDescent="0.35">
      <c r="A23" s="2">
        <v>43922</v>
      </c>
      <c r="B23" s="2">
        <v>43951</v>
      </c>
      <c r="C23" s="1">
        <v>65.75</v>
      </c>
      <c r="D23" s="9">
        <f t="shared" si="8"/>
        <v>173.0263157894737</v>
      </c>
      <c r="E23" s="70">
        <f t="shared" si="7"/>
        <v>173.0263157894737</v>
      </c>
    </row>
    <row r="24" spans="1:7" x14ac:dyDescent="0.35">
      <c r="A24" s="13">
        <v>43952</v>
      </c>
      <c r="B24" s="2">
        <f t="shared" ref="B24" si="10">A24+30</f>
        <v>43982</v>
      </c>
      <c r="C24" s="1">
        <v>68.5</v>
      </c>
      <c r="D24" s="9">
        <f t="shared" si="8"/>
        <v>180.26315789473685</v>
      </c>
      <c r="E24" s="70">
        <f t="shared" si="7"/>
        <v>180.26315789473685</v>
      </c>
    </row>
    <row r="25" spans="1:7" x14ac:dyDescent="0.35">
      <c r="A25" s="2">
        <v>43983</v>
      </c>
      <c r="B25" s="2">
        <v>44012</v>
      </c>
      <c r="C25" s="1">
        <v>70.25</v>
      </c>
      <c r="D25" s="9">
        <f t="shared" si="8"/>
        <v>184.86842105263156</v>
      </c>
      <c r="E25" s="70">
        <f t="shared" si="7"/>
        <v>184.86842105263156</v>
      </c>
    </row>
    <row r="26" spans="1:7" x14ac:dyDescent="0.35">
      <c r="A26" s="13">
        <v>44013</v>
      </c>
      <c r="B26" s="2">
        <f t="shared" ref="B26:B28" si="11">A26+30</f>
        <v>44043</v>
      </c>
      <c r="C26" s="1">
        <v>73.5</v>
      </c>
      <c r="D26" s="9">
        <f t="shared" si="8"/>
        <v>193.42105263157893</v>
      </c>
      <c r="E26" s="70">
        <f t="shared" si="7"/>
        <v>193.42105263157893</v>
      </c>
    </row>
    <row r="27" spans="1:7" x14ac:dyDescent="0.35">
      <c r="A27" s="2">
        <v>44044</v>
      </c>
      <c r="B27" s="2">
        <v>44073</v>
      </c>
      <c r="C27" s="1">
        <v>76</v>
      </c>
      <c r="D27" s="9">
        <f t="shared" si="8"/>
        <v>200</v>
      </c>
      <c r="E27" s="70">
        <f t="shared" si="7"/>
        <v>200</v>
      </c>
    </row>
    <row r="28" spans="1:7" x14ac:dyDescent="0.35">
      <c r="A28" s="13">
        <v>44075</v>
      </c>
      <c r="B28" s="2">
        <f t="shared" si="11"/>
        <v>44105</v>
      </c>
      <c r="C28" s="1">
        <v>80</v>
      </c>
      <c r="D28" s="9">
        <f t="shared" si="8"/>
        <v>210.52631578947367</v>
      </c>
      <c r="E28" s="70">
        <f t="shared" si="7"/>
        <v>210.52631578947367</v>
      </c>
    </row>
    <row r="29" spans="1:7" x14ac:dyDescent="0.35">
      <c r="A29" s="2">
        <v>44105</v>
      </c>
      <c r="B29" s="2">
        <v>44135</v>
      </c>
      <c r="C29" s="1">
        <v>83.5</v>
      </c>
      <c r="D29" s="9">
        <f t="shared" ref="D29:D55" si="12">+C29/$C$4*100</f>
        <v>219.73684210526315</v>
      </c>
      <c r="E29" s="70">
        <f t="shared" ref="E29:E47" si="13">+D29/$D$4*100</f>
        <v>219.73684210526315</v>
      </c>
    </row>
    <row r="30" spans="1:7" x14ac:dyDescent="0.35">
      <c r="A30" s="2">
        <v>44136</v>
      </c>
      <c r="B30" s="2">
        <v>44165</v>
      </c>
      <c r="C30" s="1">
        <v>86.5</v>
      </c>
      <c r="D30" s="9">
        <f t="shared" si="12"/>
        <v>227.63157894736841</v>
      </c>
      <c r="E30" s="70">
        <f t="shared" si="13"/>
        <v>227.63157894736841</v>
      </c>
    </row>
    <row r="31" spans="1:7" x14ac:dyDescent="0.35">
      <c r="A31" s="2">
        <v>44166</v>
      </c>
      <c r="B31" s="2">
        <v>44196</v>
      </c>
      <c r="C31" s="1">
        <v>89.25</v>
      </c>
      <c r="D31" s="9">
        <f t="shared" si="12"/>
        <v>234.86842105263159</v>
      </c>
      <c r="E31" s="70">
        <f t="shared" si="13"/>
        <v>234.86842105263159</v>
      </c>
    </row>
    <row r="32" spans="1:7" x14ac:dyDescent="0.35">
      <c r="A32" s="2">
        <v>44197</v>
      </c>
      <c r="B32" s="2">
        <v>44227</v>
      </c>
      <c r="C32" s="1">
        <v>92.25</v>
      </c>
      <c r="D32" s="9">
        <f t="shared" si="12"/>
        <v>242.76315789473685</v>
      </c>
      <c r="E32" s="70">
        <f t="shared" si="13"/>
        <v>242.76315789473685</v>
      </c>
    </row>
    <row r="33" spans="1:7" x14ac:dyDescent="0.35">
      <c r="A33" s="2">
        <v>44228</v>
      </c>
      <c r="B33" s="2">
        <v>44255</v>
      </c>
      <c r="C33" s="1">
        <v>94.5</v>
      </c>
      <c r="D33" s="9">
        <f t="shared" si="12"/>
        <v>248.68421052631581</v>
      </c>
      <c r="E33" s="70">
        <f t="shared" si="13"/>
        <v>248.68421052631581</v>
      </c>
    </row>
    <row r="34" spans="1:7" x14ac:dyDescent="0.35">
      <c r="A34" s="2">
        <v>44256</v>
      </c>
      <c r="B34" s="2">
        <v>44286</v>
      </c>
      <c r="C34" s="1">
        <v>97.5</v>
      </c>
      <c r="D34" s="9">
        <f t="shared" si="12"/>
        <v>256.57894736842104</v>
      </c>
      <c r="E34" s="70">
        <f t="shared" si="13"/>
        <v>256.57894736842104</v>
      </c>
    </row>
    <row r="35" spans="1:7" x14ac:dyDescent="0.35">
      <c r="A35" s="2">
        <v>44287</v>
      </c>
      <c r="B35" s="2">
        <v>44316</v>
      </c>
      <c r="C35" s="1">
        <v>98.5</v>
      </c>
      <c r="D35" s="9">
        <f t="shared" si="12"/>
        <v>259.21052631578948</v>
      </c>
      <c r="E35" s="70">
        <f t="shared" si="13"/>
        <v>259.21052631578948</v>
      </c>
    </row>
    <row r="36" spans="1:7" x14ac:dyDescent="0.35">
      <c r="A36" s="2">
        <v>44317</v>
      </c>
      <c r="B36" s="2">
        <v>44347</v>
      </c>
      <c r="C36" s="1">
        <v>99.75</v>
      </c>
      <c r="D36" s="9">
        <f t="shared" si="12"/>
        <v>262.5</v>
      </c>
      <c r="E36" s="70">
        <f t="shared" si="13"/>
        <v>262.5</v>
      </c>
    </row>
    <row r="37" spans="1:7" x14ac:dyDescent="0.35">
      <c r="A37" s="2">
        <v>44348</v>
      </c>
      <c r="B37" s="2">
        <v>44377</v>
      </c>
      <c r="C37" s="1">
        <v>100.75</v>
      </c>
      <c r="D37" s="9">
        <f t="shared" si="12"/>
        <v>265.13157894736838</v>
      </c>
      <c r="E37" s="70">
        <f t="shared" si="13"/>
        <v>265.13157894736838</v>
      </c>
    </row>
    <row r="38" spans="1:7" x14ac:dyDescent="0.35">
      <c r="A38" s="2">
        <v>44378</v>
      </c>
      <c r="B38" s="2">
        <v>44408</v>
      </c>
      <c r="C38" s="1">
        <v>101.75</v>
      </c>
      <c r="D38" s="9">
        <f t="shared" si="12"/>
        <v>267.76315789473688</v>
      </c>
      <c r="E38" s="70">
        <f t="shared" si="13"/>
        <v>267.76315789473688</v>
      </c>
    </row>
    <row r="39" spans="1:7" x14ac:dyDescent="0.35">
      <c r="A39" s="2">
        <v>44409</v>
      </c>
      <c r="B39" s="2">
        <v>44439</v>
      </c>
      <c r="C39" s="1">
        <v>102.75</v>
      </c>
      <c r="D39" s="9">
        <f t="shared" si="12"/>
        <v>270.39473684210526</v>
      </c>
      <c r="E39" s="70">
        <f t="shared" si="13"/>
        <v>270.39473684210526</v>
      </c>
    </row>
    <row r="40" spans="1:7" x14ac:dyDescent="0.35">
      <c r="A40" s="2">
        <v>44440</v>
      </c>
      <c r="B40" s="2">
        <v>44469</v>
      </c>
      <c r="C40" s="1">
        <v>104</v>
      </c>
      <c r="D40" s="9">
        <f t="shared" si="12"/>
        <v>273.68421052631578</v>
      </c>
      <c r="E40" s="70">
        <f t="shared" si="13"/>
        <v>273.68421052631578</v>
      </c>
    </row>
    <row r="41" spans="1:7" x14ac:dyDescent="0.35">
      <c r="A41" s="2">
        <v>44470</v>
      </c>
      <c r="B41" s="2">
        <v>44500</v>
      </c>
      <c r="C41" s="1">
        <v>104.25</v>
      </c>
      <c r="D41" s="9">
        <f t="shared" si="12"/>
        <v>274.34210526315786</v>
      </c>
      <c r="E41" s="70">
        <f t="shared" si="13"/>
        <v>274.34210526315786</v>
      </c>
    </row>
    <row r="42" spans="1:7" x14ac:dyDescent="0.35">
      <c r="A42" s="2">
        <v>44501</v>
      </c>
      <c r="B42" s="2">
        <v>44530</v>
      </c>
      <c r="C42" s="1">
        <v>106</v>
      </c>
      <c r="D42" s="9">
        <f t="shared" si="12"/>
        <v>278.9473684210526</v>
      </c>
      <c r="E42" s="70">
        <f t="shared" si="13"/>
        <v>278.9473684210526</v>
      </c>
    </row>
    <row r="43" spans="1:7" x14ac:dyDescent="0.35">
      <c r="A43" s="2">
        <v>44531</v>
      </c>
      <c r="B43" s="2">
        <v>44561</v>
      </c>
      <c r="C43" s="1">
        <v>107.75</v>
      </c>
      <c r="D43" s="9">
        <f t="shared" si="12"/>
        <v>283.5526315789474</v>
      </c>
      <c r="E43" s="70">
        <f t="shared" si="13"/>
        <v>283.5526315789474</v>
      </c>
    </row>
    <row r="44" spans="1:7" x14ac:dyDescent="0.35">
      <c r="A44" s="2">
        <v>44562</v>
      </c>
      <c r="B44" s="2">
        <v>44592</v>
      </c>
      <c r="C44" s="1">
        <v>105.02</v>
      </c>
      <c r="D44" s="9">
        <f t="shared" si="12"/>
        <v>276.36842105263156</v>
      </c>
      <c r="E44" s="70">
        <f t="shared" si="13"/>
        <v>276.36842105263156</v>
      </c>
      <c r="G44" s="1"/>
    </row>
    <row r="45" spans="1:7" x14ac:dyDescent="0.35">
      <c r="A45" s="2">
        <v>44593</v>
      </c>
      <c r="B45" s="2">
        <v>44620</v>
      </c>
      <c r="C45" s="1">
        <v>107.45</v>
      </c>
      <c r="D45" s="9">
        <f t="shared" si="12"/>
        <v>282.76315789473688</v>
      </c>
      <c r="E45" s="70">
        <f t="shared" si="13"/>
        <v>282.76315789473688</v>
      </c>
      <c r="G45" s="1"/>
    </row>
    <row r="46" spans="1:7" x14ac:dyDescent="0.35">
      <c r="A46" s="2">
        <v>44621</v>
      </c>
      <c r="B46" s="2">
        <v>44651</v>
      </c>
      <c r="C46" s="1">
        <v>111.01</v>
      </c>
      <c r="D46" s="9">
        <f t="shared" si="12"/>
        <v>292.13157894736844</v>
      </c>
      <c r="E46" s="70">
        <f t="shared" si="13"/>
        <v>292.13157894736844</v>
      </c>
      <c r="G46" s="1"/>
    </row>
    <row r="47" spans="1:7" x14ac:dyDescent="0.35">
      <c r="A47" s="2">
        <v>44652</v>
      </c>
      <c r="B47" s="2">
        <v>44681</v>
      </c>
      <c r="C47" s="1">
        <v>115.31</v>
      </c>
      <c r="D47" s="9">
        <f t="shared" si="12"/>
        <v>303.4473684210526</v>
      </c>
      <c r="E47" s="70">
        <f t="shared" si="13"/>
        <v>303.4473684210526</v>
      </c>
      <c r="G47" s="1"/>
    </row>
    <row r="48" spans="1:7" x14ac:dyDescent="0.35">
      <c r="A48" s="2">
        <v>44682</v>
      </c>
      <c r="B48" s="2">
        <v>44712</v>
      </c>
      <c r="C48" s="1">
        <v>120.02</v>
      </c>
      <c r="D48" s="9">
        <f t="shared" si="12"/>
        <v>315.84210526315786</v>
      </c>
      <c r="E48" s="70">
        <f t="shared" ref="E48:E55" si="14">+D48/$D$4*100</f>
        <v>315.84210526315786</v>
      </c>
      <c r="G48" s="1"/>
    </row>
    <row r="49" spans="1:7" x14ac:dyDescent="0.35">
      <c r="A49" s="2">
        <v>44713</v>
      </c>
      <c r="B49" s="2">
        <v>44742</v>
      </c>
      <c r="C49" s="1">
        <v>125.23</v>
      </c>
      <c r="D49" s="9">
        <f t="shared" si="12"/>
        <v>329.5526315789474</v>
      </c>
      <c r="E49" s="70">
        <f t="shared" si="14"/>
        <v>329.5526315789474</v>
      </c>
      <c r="G49" s="1"/>
    </row>
    <row r="50" spans="1:7" x14ac:dyDescent="0.35">
      <c r="A50" s="2">
        <v>44743</v>
      </c>
      <c r="B50" s="2">
        <v>44773</v>
      </c>
      <c r="C50" s="1">
        <v>131.27000000000001</v>
      </c>
      <c r="D50" s="9">
        <f t="shared" si="12"/>
        <v>345.44736842105266</v>
      </c>
      <c r="E50" s="70">
        <f t="shared" si="14"/>
        <v>345.44736842105266</v>
      </c>
      <c r="G50" s="1"/>
    </row>
    <row r="51" spans="1:7" x14ac:dyDescent="0.35">
      <c r="A51" s="2">
        <v>44774</v>
      </c>
      <c r="B51" s="2">
        <v>44804</v>
      </c>
      <c r="C51" s="1">
        <v>138.72999999999999</v>
      </c>
      <c r="D51" s="9">
        <f t="shared" si="12"/>
        <v>365.07894736842104</v>
      </c>
      <c r="E51" s="70">
        <f t="shared" si="14"/>
        <v>365.07894736842104</v>
      </c>
      <c r="G51" s="1"/>
    </row>
    <row r="52" spans="1:7" x14ac:dyDescent="0.35">
      <c r="A52" s="2">
        <v>44805</v>
      </c>
      <c r="B52" s="2">
        <v>44834</v>
      </c>
      <c r="C52" s="1">
        <v>147.32</v>
      </c>
      <c r="D52" s="9">
        <f t="shared" si="12"/>
        <v>387.68421052631578</v>
      </c>
      <c r="E52" s="70">
        <f t="shared" si="14"/>
        <v>387.68421052631578</v>
      </c>
      <c r="G52" s="1"/>
    </row>
    <row r="53" spans="1:7" x14ac:dyDescent="0.35">
      <c r="A53" s="2">
        <v>44835</v>
      </c>
      <c r="B53" s="2">
        <v>44865</v>
      </c>
      <c r="C53" s="132">
        <v>157.28</v>
      </c>
      <c r="D53" s="9">
        <f t="shared" si="12"/>
        <v>413.89473684210526</v>
      </c>
      <c r="E53" s="70">
        <f t="shared" si="14"/>
        <v>413.89473684210526</v>
      </c>
      <c r="G53" s="132"/>
    </row>
    <row r="54" spans="1:7" x14ac:dyDescent="0.35">
      <c r="A54" s="2">
        <v>44866</v>
      </c>
      <c r="B54" s="2">
        <v>44895</v>
      </c>
      <c r="C54" s="132">
        <v>167.28</v>
      </c>
      <c r="D54" s="9">
        <f t="shared" si="12"/>
        <v>440.21052631578954</v>
      </c>
      <c r="E54" s="70">
        <f t="shared" si="14"/>
        <v>440.21052631578954</v>
      </c>
      <c r="G54" s="132"/>
    </row>
    <row r="55" spans="1:7" x14ac:dyDescent="0.35">
      <c r="A55" s="2">
        <v>44896</v>
      </c>
      <c r="B55" s="2">
        <v>44926</v>
      </c>
      <c r="C55">
        <v>177.16</v>
      </c>
      <c r="D55" s="9">
        <f t="shared" si="12"/>
        <v>466.21052631578948</v>
      </c>
      <c r="E55" s="70">
        <f t="shared" si="14"/>
        <v>466.21052631578948</v>
      </c>
    </row>
    <row r="56" spans="1:7" x14ac:dyDescent="0.35">
      <c r="A56" s="2">
        <v>44927</v>
      </c>
      <c r="B56" s="2">
        <v>44957</v>
      </c>
      <c r="C56">
        <v>187</v>
      </c>
      <c r="D56" s="9">
        <f t="shared" ref="D56" si="15">+C56/$C$4*100</f>
        <v>492.1052631578948</v>
      </c>
      <c r="E56" s="70">
        <f t="shared" ref="E56" si="16">+D56/$D$4*100</f>
        <v>492.1052631578948</v>
      </c>
    </row>
    <row r="57" spans="1:7" x14ac:dyDescent="0.35">
      <c r="A57" s="2">
        <v>44958</v>
      </c>
      <c r="B57" s="2">
        <v>44985</v>
      </c>
      <c r="C57">
        <v>197.15</v>
      </c>
      <c r="D57" s="9">
        <f t="shared" ref="D57:D58" si="17">+C57/$C$4*100</f>
        <v>518.81578947368428</v>
      </c>
      <c r="E57" s="70">
        <f t="shared" ref="E57:E58" si="18">+D57/$D$4*100</f>
        <v>518.81578947368428</v>
      </c>
    </row>
    <row r="58" spans="1:7" x14ac:dyDescent="0.35">
      <c r="A58" s="2">
        <v>44986</v>
      </c>
      <c r="B58" s="2">
        <v>45016</v>
      </c>
      <c r="C58">
        <v>209.01</v>
      </c>
      <c r="D58" s="9">
        <f t="shared" si="17"/>
        <v>550.02631578947364</v>
      </c>
      <c r="E58" s="70">
        <f t="shared" si="18"/>
        <v>550.02631578947364</v>
      </c>
    </row>
    <row r="59" spans="1:7" x14ac:dyDescent="0.35">
      <c r="A59" s="2">
        <v>45017</v>
      </c>
      <c r="B59" s="2">
        <v>45046</v>
      </c>
      <c r="C59">
        <v>222.68</v>
      </c>
      <c r="D59" s="9">
        <f t="shared" ref="D59" si="19">+C59/$C$4*100</f>
        <v>586</v>
      </c>
      <c r="E59" s="70">
        <f t="shared" ref="E59" si="20">+D59/$D$4*100</f>
        <v>586</v>
      </c>
    </row>
    <row r="60" spans="1:7" x14ac:dyDescent="0.35">
      <c r="A60" s="2">
        <v>45047</v>
      </c>
      <c r="B60" s="2">
        <v>45077</v>
      </c>
      <c r="C60">
        <v>239.5</v>
      </c>
      <c r="D60" s="9">
        <f t="shared" ref="D60" si="21">+C60/$C$4*100</f>
        <v>630.26315789473676</v>
      </c>
      <c r="E60" s="70">
        <f t="shared" ref="E60" si="22">+D60/$D$4*100</f>
        <v>630.26315789473676</v>
      </c>
    </row>
    <row r="61" spans="1:7" x14ac:dyDescent="0.35">
      <c r="A61" s="2">
        <v>45078</v>
      </c>
      <c r="B61" s="2">
        <v>45107</v>
      </c>
      <c r="C61">
        <v>256.7</v>
      </c>
      <c r="D61" s="9">
        <f t="shared" ref="D61" si="23">+C61/$C$4*100</f>
        <v>675.52631578947364</v>
      </c>
      <c r="E61" s="70">
        <f t="shared" ref="E61" si="24">+D61/$D$4*100</f>
        <v>675.52631578947364</v>
      </c>
    </row>
    <row r="62" spans="1:7" x14ac:dyDescent="0.35">
      <c r="A62" s="2">
        <v>45108</v>
      </c>
      <c r="B62" s="2">
        <v>45138</v>
      </c>
      <c r="C62" s="138">
        <v>285.14999999999998</v>
      </c>
      <c r="D62" s="9">
        <f t="shared" ref="D62" si="25">+C62/$C$4*100</f>
        <v>750.3947368421052</v>
      </c>
      <c r="E62" s="70">
        <f t="shared" ref="E62" si="26">+D62/$D$4*100</f>
        <v>750.3947368421052</v>
      </c>
    </row>
    <row r="63" spans="1:7" x14ac:dyDescent="0.35">
      <c r="A63" s="2">
        <v>45139</v>
      </c>
      <c r="B63" s="2">
        <v>45169</v>
      </c>
      <c r="C63" s="1">
        <v>350</v>
      </c>
      <c r="D63" s="9">
        <f t="shared" ref="D63:D66" si="27">+C63/$C$4*100</f>
        <v>921.0526315789474</v>
      </c>
      <c r="E63" s="70">
        <f t="shared" ref="E63:E66" si="28">+D63/$D$4*100</f>
        <v>921.0526315789474</v>
      </c>
    </row>
    <row r="64" spans="1:7" x14ac:dyDescent="0.35">
      <c r="A64" s="2">
        <v>45170</v>
      </c>
      <c r="B64" s="2">
        <v>45199</v>
      </c>
      <c r="C64">
        <v>350</v>
      </c>
      <c r="D64" s="9">
        <f t="shared" si="27"/>
        <v>921.0526315789474</v>
      </c>
      <c r="E64" s="70">
        <f t="shared" si="28"/>
        <v>921.0526315789474</v>
      </c>
    </row>
    <row r="65" spans="1:5" x14ac:dyDescent="0.35">
      <c r="A65" s="2">
        <v>45200</v>
      </c>
      <c r="B65" s="2">
        <v>45230</v>
      </c>
      <c r="C65">
        <v>350</v>
      </c>
      <c r="D65" s="9">
        <f t="shared" si="27"/>
        <v>921.0526315789474</v>
      </c>
      <c r="E65" s="70">
        <f t="shared" si="28"/>
        <v>921.0526315789474</v>
      </c>
    </row>
    <row r="66" spans="1:5" x14ac:dyDescent="0.35">
      <c r="A66" s="2">
        <v>45231</v>
      </c>
      <c r="B66" s="2">
        <v>45260</v>
      </c>
      <c r="C66">
        <v>360.5</v>
      </c>
      <c r="D66" s="9">
        <f t="shared" si="27"/>
        <v>948.68421052631572</v>
      </c>
      <c r="E66" s="70">
        <f t="shared" si="28"/>
        <v>948.68421052631572</v>
      </c>
    </row>
    <row r="67" spans="1:5" x14ac:dyDescent="0.35">
      <c r="A67" s="2">
        <v>45261</v>
      </c>
      <c r="B67" s="2">
        <v>45291</v>
      </c>
      <c r="C67">
        <v>808.45</v>
      </c>
      <c r="D67" s="9">
        <f t="shared" ref="D67:D71" si="29">+C67/$C$4*100</f>
        <v>2127.5</v>
      </c>
      <c r="E67" s="70">
        <f t="shared" ref="E67:E71" si="30">+D67/$D$4*100</f>
        <v>2127.5</v>
      </c>
    </row>
    <row r="68" spans="1:5" x14ac:dyDescent="0.35">
      <c r="A68" s="2">
        <v>45292</v>
      </c>
      <c r="B68" s="2">
        <v>45322</v>
      </c>
      <c r="C68">
        <v>826.4</v>
      </c>
      <c r="D68" s="9">
        <f t="shared" si="29"/>
        <v>2174.7368421052629</v>
      </c>
      <c r="E68" s="70">
        <f t="shared" si="30"/>
        <v>2174.7368421052629</v>
      </c>
    </row>
    <row r="69" spans="1:5" x14ac:dyDescent="0.35">
      <c r="A69" s="2">
        <v>45323</v>
      </c>
      <c r="B69" s="2">
        <v>45351</v>
      </c>
      <c r="C69">
        <v>842.2</v>
      </c>
      <c r="D69" s="9">
        <f t="shared" si="29"/>
        <v>2216.3157894736846</v>
      </c>
      <c r="E69" s="70">
        <f t="shared" si="30"/>
        <v>2216.3157894736846</v>
      </c>
    </row>
    <row r="70" spans="1:5" x14ac:dyDescent="0.35">
      <c r="A70" s="2">
        <v>45352</v>
      </c>
      <c r="B70" s="2">
        <v>45382</v>
      </c>
      <c r="C70">
        <v>858</v>
      </c>
      <c r="D70" s="9">
        <f t="shared" si="29"/>
        <v>2257.894736842105</v>
      </c>
      <c r="E70" s="70">
        <f t="shared" si="30"/>
        <v>2257.894736842105</v>
      </c>
    </row>
    <row r="71" spans="1:5" x14ac:dyDescent="0.35">
      <c r="A71" s="2">
        <v>45383</v>
      </c>
      <c r="B71" s="2">
        <v>45412</v>
      </c>
      <c r="C71">
        <v>876.5</v>
      </c>
      <c r="D71" s="9">
        <f t="shared" si="29"/>
        <v>2306.5789473684208</v>
      </c>
      <c r="E71" s="70">
        <f t="shared" si="30"/>
        <v>2306.5789473684208</v>
      </c>
    </row>
    <row r="225" spans="1:1" s="19" customFormat="1" x14ac:dyDescent="0.35">
      <c r="A225" s="19" t="s">
        <v>11</v>
      </c>
    </row>
    <row r="249" spans="10:10" x14ac:dyDescent="0.35">
      <c r="J249" s="19"/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U71"/>
  <sheetViews>
    <sheetView showGridLines="0" topLeftCell="A67" workbookViewId="0">
      <selection activeCell="D70" sqref="D70:E71"/>
    </sheetView>
  </sheetViews>
  <sheetFormatPr baseColWidth="10" defaultRowHeight="14.5" outlineLevelCol="1" x14ac:dyDescent="0.35"/>
  <cols>
    <col min="6" max="6" width="11.453125" customWidth="1" outlineLevel="1"/>
  </cols>
  <sheetData>
    <row r="1" spans="1:21" x14ac:dyDescent="0.35">
      <c r="A1" s="5" t="s">
        <v>1</v>
      </c>
    </row>
    <row r="2" spans="1:21" x14ac:dyDescent="0.35">
      <c r="A2" s="6" t="s">
        <v>2</v>
      </c>
      <c r="B2" s="6" t="s">
        <v>3</v>
      </c>
      <c r="C2" s="6" t="s">
        <v>0</v>
      </c>
      <c r="D2" s="6" t="s">
        <v>4</v>
      </c>
      <c r="E2" s="6" t="s">
        <v>5</v>
      </c>
    </row>
    <row r="3" spans="1:21" x14ac:dyDescent="0.35">
      <c r="A3" s="10">
        <v>43313</v>
      </c>
      <c r="B3" s="10">
        <f>A3+30</f>
        <v>43343</v>
      </c>
      <c r="C3" s="36">
        <v>4.9000000000000002E-2</v>
      </c>
      <c r="D3" s="17">
        <v>100</v>
      </c>
      <c r="E3" s="18">
        <v>100</v>
      </c>
      <c r="F3" s="3">
        <f>+C3</f>
        <v>4.9000000000000002E-2</v>
      </c>
      <c r="J3" s="85"/>
      <c r="K3" s="85"/>
      <c r="L3" s="85"/>
      <c r="M3" s="85"/>
      <c r="N3" s="85"/>
      <c r="O3" s="85"/>
      <c r="P3" s="85"/>
      <c r="Q3" s="85"/>
      <c r="R3" s="85"/>
      <c r="S3" s="85"/>
      <c r="T3" s="85"/>
      <c r="U3" s="85"/>
    </row>
    <row r="4" spans="1:21" x14ac:dyDescent="0.35">
      <c r="A4" s="10">
        <v>43344</v>
      </c>
      <c r="B4" s="10">
        <v>43373</v>
      </c>
      <c r="C4" s="36">
        <v>0.16</v>
      </c>
      <c r="D4" s="11">
        <v>100</v>
      </c>
      <c r="E4" s="7">
        <f t="shared" ref="E4:E9" si="0">D4/$D$4*100</f>
        <v>100</v>
      </c>
      <c r="F4" s="3">
        <f>+D4/D3-1</f>
        <v>0</v>
      </c>
      <c r="G4" s="12" t="s">
        <v>9</v>
      </c>
      <c r="H4" s="12" t="s">
        <v>6</v>
      </c>
      <c r="J4" s="20"/>
      <c r="K4" s="20"/>
      <c r="L4" s="20"/>
      <c r="M4" s="20"/>
      <c r="N4" s="20"/>
      <c r="O4" s="20"/>
      <c r="P4" s="20"/>
    </row>
    <row r="5" spans="1:21" x14ac:dyDescent="0.35">
      <c r="A5" s="2">
        <v>43374</v>
      </c>
      <c r="B5" s="2">
        <v>43404</v>
      </c>
      <c r="C5" s="3">
        <v>0.03</v>
      </c>
      <c r="D5" s="9">
        <f>+D4*(1+C5)</f>
        <v>103</v>
      </c>
      <c r="E5" s="69">
        <f t="shared" si="0"/>
        <v>103</v>
      </c>
      <c r="F5" s="3">
        <f>+D5/D4-1</f>
        <v>3.0000000000000027E-2</v>
      </c>
      <c r="J5" s="20"/>
    </row>
    <row r="6" spans="1:21" x14ac:dyDescent="0.35">
      <c r="A6" s="2">
        <v>43405</v>
      </c>
      <c r="B6" s="2">
        <v>43434</v>
      </c>
      <c r="C6" s="3">
        <v>1E-3</v>
      </c>
      <c r="D6" s="9">
        <f t="shared" ref="D6:D10" si="1">+D5*(1+C6)</f>
        <v>103.10299999999999</v>
      </c>
      <c r="E6" s="69">
        <f t="shared" si="0"/>
        <v>103.10299999999999</v>
      </c>
      <c r="F6" s="3">
        <f>+D6/D5-1</f>
        <v>9.9999999999988987E-4</v>
      </c>
    </row>
    <row r="7" spans="1:21" x14ac:dyDescent="0.35">
      <c r="A7" s="2">
        <v>43435</v>
      </c>
      <c r="B7" s="2">
        <v>43465</v>
      </c>
      <c r="C7" s="3">
        <v>1.2999999999999999E-2</v>
      </c>
      <c r="D7" s="9">
        <f t="shared" si="1"/>
        <v>104.44333899999998</v>
      </c>
      <c r="E7" s="69">
        <f t="shared" si="0"/>
        <v>104.44333899999998</v>
      </c>
    </row>
    <row r="8" spans="1:21" x14ac:dyDescent="0.35">
      <c r="A8" s="2">
        <v>43466</v>
      </c>
      <c r="B8" s="2">
        <v>43496</v>
      </c>
      <c r="C8" s="68">
        <v>6.0000000000000001E-3</v>
      </c>
      <c r="D8" s="9">
        <f>+D7*(1+C8)</f>
        <v>105.06999903399998</v>
      </c>
      <c r="E8" s="69">
        <f t="shared" si="0"/>
        <v>105.06999903399998</v>
      </c>
    </row>
    <row r="9" spans="1:21" x14ac:dyDescent="0.35">
      <c r="A9" s="2">
        <v>43497</v>
      </c>
      <c r="B9" s="2">
        <v>43524</v>
      </c>
      <c r="C9" s="68">
        <v>3.4000000000000002E-2</v>
      </c>
      <c r="D9" s="9">
        <f t="shared" si="1"/>
        <v>108.64237900115597</v>
      </c>
      <c r="E9" s="69">
        <f t="shared" si="0"/>
        <v>108.64237900115596</v>
      </c>
    </row>
    <row r="10" spans="1:21" x14ac:dyDescent="0.35">
      <c r="A10" s="2">
        <v>43525</v>
      </c>
      <c r="B10" s="2">
        <v>43555</v>
      </c>
      <c r="C10" s="75">
        <v>4.1000000000000002E-2</v>
      </c>
      <c r="D10" s="9">
        <f t="shared" si="1"/>
        <v>113.09671654020336</v>
      </c>
      <c r="E10" s="69">
        <f t="shared" ref="E10" si="2">D10/$D$4*100</f>
        <v>113.09671654020337</v>
      </c>
    </row>
    <row r="11" spans="1:21" x14ac:dyDescent="0.35">
      <c r="A11" s="2">
        <v>43556</v>
      </c>
      <c r="B11" s="2">
        <v>43585</v>
      </c>
      <c r="C11" s="68">
        <v>4.5999999999999999E-2</v>
      </c>
      <c r="D11" s="9">
        <f t="shared" ref="D11:D24" si="3">+D10*(1+C11)</f>
        <v>118.29916550105271</v>
      </c>
      <c r="E11" s="69">
        <f t="shared" ref="E11:E28" si="4">D11/$D$4*100</f>
        <v>118.2991655010527</v>
      </c>
    </row>
    <row r="12" spans="1:21" x14ac:dyDescent="0.35">
      <c r="A12" s="2">
        <v>43586</v>
      </c>
      <c r="B12" s="2">
        <v>43616</v>
      </c>
      <c r="C12" s="68">
        <v>4.9000000000000002E-2</v>
      </c>
      <c r="D12" s="9">
        <f>+D11*(1+C12)</f>
        <v>124.09582461060428</v>
      </c>
      <c r="E12" s="69">
        <f t="shared" si="4"/>
        <v>124.09582461060428</v>
      </c>
    </row>
    <row r="13" spans="1:21" x14ac:dyDescent="0.35">
      <c r="A13" s="2">
        <v>43617</v>
      </c>
      <c r="B13" s="2">
        <v>43646</v>
      </c>
      <c r="C13" s="68">
        <v>1.7000000000000001E-2</v>
      </c>
      <c r="D13" s="9">
        <f t="shared" si="3"/>
        <v>126.20545362898454</v>
      </c>
      <c r="E13" s="69">
        <f t="shared" si="4"/>
        <v>126.20545362898454</v>
      </c>
    </row>
    <row r="14" spans="1:21" x14ac:dyDescent="0.35">
      <c r="A14" s="2">
        <v>43647</v>
      </c>
      <c r="B14" s="2">
        <v>43677</v>
      </c>
      <c r="C14" s="34">
        <v>1E-3</v>
      </c>
      <c r="D14" s="9">
        <f>+D13*(1+C14)</f>
        <v>126.33165908261351</v>
      </c>
      <c r="E14" s="69">
        <f t="shared" si="4"/>
        <v>126.33165908261353</v>
      </c>
    </row>
    <row r="15" spans="1:21" x14ac:dyDescent="0.35">
      <c r="A15" s="2">
        <v>43678</v>
      </c>
      <c r="B15" s="2">
        <v>43708</v>
      </c>
      <c r="C15" s="34">
        <v>0.11199999999999999</v>
      </c>
      <c r="D15" s="9">
        <f t="shared" si="3"/>
        <v>140.48080489986623</v>
      </c>
      <c r="E15" s="69">
        <f t="shared" si="4"/>
        <v>140.48080489986623</v>
      </c>
    </row>
    <row r="16" spans="1:21" x14ac:dyDescent="0.35">
      <c r="A16" s="2">
        <v>43709</v>
      </c>
      <c r="B16" s="2">
        <v>43738</v>
      </c>
      <c r="C16" s="34">
        <v>4.2000000000000003E-2</v>
      </c>
      <c r="D16" s="9">
        <f t="shared" si="3"/>
        <v>146.3809987056606</v>
      </c>
      <c r="E16" s="69">
        <f t="shared" si="4"/>
        <v>146.3809987056606</v>
      </c>
    </row>
    <row r="17" spans="1:6" x14ac:dyDescent="0.35">
      <c r="A17" s="2">
        <v>43739</v>
      </c>
      <c r="B17" s="2">
        <v>43769</v>
      </c>
      <c r="C17" s="34">
        <v>3.6000000000000004E-2</v>
      </c>
      <c r="D17" s="9">
        <f t="shared" si="3"/>
        <v>151.65071465906439</v>
      </c>
      <c r="E17" s="69">
        <f t="shared" si="4"/>
        <v>151.65071465906439</v>
      </c>
    </row>
    <row r="18" spans="1:6" x14ac:dyDescent="0.35">
      <c r="A18" s="2">
        <v>43770</v>
      </c>
      <c r="B18" s="2">
        <v>43799</v>
      </c>
      <c r="C18" s="34">
        <v>5.4000000000000006E-2</v>
      </c>
      <c r="D18" s="9">
        <f t="shared" si="3"/>
        <v>159.83985325065387</v>
      </c>
      <c r="E18" s="69">
        <f t="shared" si="4"/>
        <v>159.83985325065387</v>
      </c>
    </row>
    <row r="19" spans="1:6" x14ac:dyDescent="0.35">
      <c r="A19" s="2">
        <v>43800</v>
      </c>
      <c r="B19" s="2">
        <v>43830</v>
      </c>
      <c r="C19" s="34">
        <f>IPIM2!BC7</f>
        <v>3.6857833933988005E-2</v>
      </c>
      <c r="D19" s="9">
        <f t="shared" si="3"/>
        <v>165.73120401779948</v>
      </c>
      <c r="E19" s="69">
        <f t="shared" si="4"/>
        <v>165.73120401779948</v>
      </c>
      <c r="F19" s="111"/>
    </row>
    <row r="20" spans="1:6" x14ac:dyDescent="0.35">
      <c r="A20" s="2">
        <v>43831</v>
      </c>
      <c r="B20" s="2">
        <v>43861</v>
      </c>
      <c r="C20" s="34">
        <f>IPIM2!BE7</f>
        <v>1.5057219013040468E-2</v>
      </c>
      <c r="D20" s="9">
        <f>+D19*(1+C20)</f>
        <v>168.22665505399038</v>
      </c>
      <c r="E20" s="69">
        <f t="shared" si="4"/>
        <v>168.22665505399038</v>
      </c>
      <c r="F20" s="111"/>
    </row>
    <row r="21" spans="1:6" x14ac:dyDescent="0.35">
      <c r="A21" s="2">
        <v>43862</v>
      </c>
      <c r="B21" s="2">
        <v>43890</v>
      </c>
      <c r="C21" s="34">
        <f>IPIM2!BF7</f>
        <v>1.1169257228504925E-2</v>
      </c>
      <c r="D21" s="9">
        <f>+D20*(1+C21)</f>
        <v>170.10562183697937</v>
      </c>
      <c r="E21" s="69">
        <f t="shared" si="4"/>
        <v>170.10562183697937</v>
      </c>
      <c r="F21" s="111"/>
    </row>
    <row r="22" spans="1:6" x14ac:dyDescent="0.35">
      <c r="A22" s="2">
        <v>43891</v>
      </c>
      <c r="B22" s="2">
        <v>43921</v>
      </c>
      <c r="C22" s="34">
        <f>IPIM2!BG7</f>
        <v>9.5835843960292433E-3</v>
      </c>
      <c r="D22" s="9">
        <f>+D21*(1+C22)</f>
        <v>171.73584342009309</v>
      </c>
      <c r="E22" s="69">
        <f t="shared" si="4"/>
        <v>171.73584342009309</v>
      </c>
      <c r="F22" s="111"/>
    </row>
    <row r="23" spans="1:6" x14ac:dyDescent="0.35">
      <c r="A23" s="2">
        <v>43922</v>
      </c>
      <c r="B23" s="2">
        <v>43951</v>
      </c>
      <c r="C23" s="34">
        <f>IPIM2!BH7</f>
        <v>-1.2953438055334665E-2</v>
      </c>
      <c r="D23" s="9">
        <f>+D22*(1+C23)</f>
        <v>169.51127381047027</v>
      </c>
      <c r="E23" s="69">
        <f t="shared" si="4"/>
        <v>169.51127381047027</v>
      </c>
      <c r="F23" s="111"/>
    </row>
    <row r="24" spans="1:6" x14ac:dyDescent="0.35">
      <c r="A24" s="2">
        <v>43952</v>
      </c>
      <c r="B24" s="2">
        <v>43982</v>
      </c>
      <c r="C24" s="34">
        <f>IPIM2!BI7</f>
        <v>3.6562559068400446E-3</v>
      </c>
      <c r="D24" s="9">
        <f t="shared" si="3"/>
        <v>170.13105040661577</v>
      </c>
      <c r="E24" s="69">
        <f t="shared" si="4"/>
        <v>170.13105040661577</v>
      </c>
      <c r="F24" s="111"/>
    </row>
    <row r="25" spans="1:6" x14ac:dyDescent="0.35">
      <c r="A25" s="2">
        <v>43983</v>
      </c>
      <c r="B25" s="2">
        <v>44012</v>
      </c>
      <c r="C25" s="34">
        <f>IPIM2!BJ7</f>
        <v>3.6593839909391024E-2</v>
      </c>
      <c r="D25" s="9">
        <f>+D24*(1+C25)</f>
        <v>176.356798828812</v>
      </c>
      <c r="E25" s="69">
        <f t="shared" si="4"/>
        <v>176.356798828812</v>
      </c>
      <c r="F25" s="111"/>
    </row>
    <row r="26" spans="1:6" x14ac:dyDescent="0.35">
      <c r="A26" s="2">
        <v>44013</v>
      </c>
      <c r="B26" s="2">
        <v>44043</v>
      </c>
      <c r="C26" s="34">
        <f>IPIM2!BK7</f>
        <v>3.5318224957191724E-2</v>
      </c>
      <c r="D26" s="9">
        <f>+D25*(1+C26)</f>
        <v>182.58540792257818</v>
      </c>
      <c r="E26" s="69">
        <f t="shared" si="4"/>
        <v>182.58540792257818</v>
      </c>
      <c r="F26" s="111"/>
    </row>
    <row r="27" spans="1:6" x14ac:dyDescent="0.35">
      <c r="A27" s="2">
        <v>44044</v>
      </c>
      <c r="B27" s="2">
        <v>44074</v>
      </c>
      <c r="C27" s="34">
        <f>IPIM2!BL7</f>
        <v>4.1043633090730447E-2</v>
      </c>
      <c r="D27" s="9">
        <f>+D26*(1+C27)</f>
        <v>190.07937641307385</v>
      </c>
      <c r="E27" s="69">
        <f t="shared" si="4"/>
        <v>190.07937641307385</v>
      </c>
      <c r="F27" s="111"/>
    </row>
    <row r="28" spans="1:6" x14ac:dyDescent="0.35">
      <c r="A28" s="2">
        <v>44075</v>
      </c>
      <c r="B28" s="2">
        <v>44104</v>
      </c>
      <c r="C28" s="34">
        <f>IPIM2!BM7</f>
        <v>3.6936622493241922E-2</v>
      </c>
      <c r="D28" s="9">
        <f>+D27*(1+C28)</f>
        <v>197.10026658339439</v>
      </c>
      <c r="E28" s="69">
        <f t="shared" si="4"/>
        <v>197.10026658339439</v>
      </c>
    </row>
    <row r="29" spans="1:6" x14ac:dyDescent="0.35">
      <c r="A29" s="2">
        <v>44105</v>
      </c>
      <c r="B29" s="2">
        <v>44135</v>
      </c>
      <c r="C29" s="34">
        <f>IPIM2!BN7</f>
        <v>4.6650583283135649E-2</v>
      </c>
      <c r="D29" s="9">
        <f t="shared" ref="D29:D52" si="5">+D28*(1+C29)</f>
        <v>206.29510898477128</v>
      </c>
      <c r="E29" s="69">
        <f t="shared" ref="E29:E52" si="6">D29/$D$4*100</f>
        <v>206.29510898477128</v>
      </c>
    </row>
    <row r="30" spans="1:6" x14ac:dyDescent="0.35">
      <c r="A30" s="2">
        <v>44136</v>
      </c>
      <c r="B30" s="2">
        <v>44165</v>
      </c>
      <c r="C30" s="34">
        <f>IPIM2!BO7</f>
        <v>4.1713982174967246E-2</v>
      </c>
      <c r="D30" s="9">
        <f t="shared" si="5"/>
        <v>214.90049948374494</v>
      </c>
      <c r="E30" s="69">
        <f t="shared" si="6"/>
        <v>214.90049948374494</v>
      </c>
    </row>
    <row r="31" spans="1:6" x14ac:dyDescent="0.35">
      <c r="A31" s="2">
        <v>44166</v>
      </c>
      <c r="B31" s="2">
        <v>44196</v>
      </c>
      <c r="C31" s="34">
        <f>IPIM2!BP7</f>
        <v>4.3999999999999997E-2</v>
      </c>
      <c r="D31" s="9">
        <f>+D30*(1+C31)</f>
        <v>224.35612146102972</v>
      </c>
      <c r="E31" s="69">
        <f t="shared" si="6"/>
        <v>224.35612146102972</v>
      </c>
    </row>
    <row r="32" spans="1:6" x14ac:dyDescent="0.35">
      <c r="A32" s="2">
        <v>44197</v>
      </c>
      <c r="B32" s="2">
        <v>44227</v>
      </c>
      <c r="C32" s="34">
        <f>IPIM2!BQ7</f>
        <v>5.5574037386724173E-2</v>
      </c>
      <c r="D32" s="9">
        <f t="shared" si="5"/>
        <v>236.8244969430454</v>
      </c>
      <c r="E32" s="69">
        <f t="shared" si="6"/>
        <v>236.8244969430454</v>
      </c>
      <c r="F32" s="3"/>
    </row>
    <row r="33" spans="1:6" x14ac:dyDescent="0.35">
      <c r="A33" s="2">
        <v>44228</v>
      </c>
      <c r="B33" s="2">
        <v>44255</v>
      </c>
      <c r="C33" s="34">
        <f>IPIM2!BR7</f>
        <v>6.0878744080073099E-2</v>
      </c>
      <c r="D33" s="9">
        <f>+D32*(1+C33)</f>
        <v>251.24207488433311</v>
      </c>
      <c r="E33" s="69">
        <f t="shared" si="6"/>
        <v>251.24207488433311</v>
      </c>
      <c r="F33" s="3"/>
    </row>
    <row r="34" spans="1:6" x14ac:dyDescent="0.35">
      <c r="A34" s="2">
        <v>44256</v>
      </c>
      <c r="B34" s="2">
        <v>44286</v>
      </c>
      <c r="C34" s="34">
        <f>IPIM2!BS7</f>
        <v>3.8909323630989423E-2</v>
      </c>
      <c r="D34" s="9">
        <f t="shared" si="5"/>
        <v>261.01773408572888</v>
      </c>
      <c r="E34" s="69">
        <f t="shared" si="6"/>
        <v>261.01773408572888</v>
      </c>
      <c r="F34" s="3"/>
    </row>
    <row r="35" spans="1:6" x14ac:dyDescent="0.35">
      <c r="A35" s="2">
        <v>44287</v>
      </c>
      <c r="B35" s="2">
        <v>44316</v>
      </c>
      <c r="C35" s="34">
        <f>IPIM2!BT7</f>
        <v>4.7659751536371475E-2</v>
      </c>
      <c r="D35" s="9">
        <f t="shared" si="5"/>
        <v>273.4577744388414</v>
      </c>
      <c r="E35" s="69">
        <f t="shared" si="6"/>
        <v>273.4577744388414</v>
      </c>
      <c r="F35" s="3"/>
    </row>
    <row r="36" spans="1:6" x14ac:dyDescent="0.35">
      <c r="A36" s="2">
        <v>44317</v>
      </c>
      <c r="B36" s="2">
        <v>44347</v>
      </c>
      <c r="C36" s="34">
        <f>IPIM2!BU7</f>
        <v>3.2224824232401916E-2</v>
      </c>
      <c r="D36" s="9">
        <f t="shared" si="5"/>
        <v>282.26990315511688</v>
      </c>
      <c r="E36" s="69">
        <f t="shared" si="6"/>
        <v>282.26990315511688</v>
      </c>
      <c r="F36" s="3"/>
    </row>
    <row r="37" spans="1:6" x14ac:dyDescent="0.35">
      <c r="A37" s="2">
        <v>44348</v>
      </c>
      <c r="B37" s="2">
        <v>44377</v>
      </c>
      <c r="C37" s="34">
        <f>IPIM2!BV7</f>
        <v>3.1303779650744268E-2</v>
      </c>
      <c r="D37" s="9">
        <f t="shared" si="5"/>
        <v>291.10601800552161</v>
      </c>
      <c r="E37" s="69">
        <f t="shared" si="6"/>
        <v>291.10601800552161</v>
      </c>
      <c r="F37" s="3"/>
    </row>
    <row r="38" spans="1:6" x14ac:dyDescent="0.35">
      <c r="A38" s="2">
        <v>44378</v>
      </c>
      <c r="B38" s="2">
        <v>44408</v>
      </c>
      <c r="C38" s="34">
        <f>IPIM2!BW7</f>
        <v>2.2363752217500199E-2</v>
      </c>
      <c r="D38" s="9">
        <f t="shared" si="5"/>
        <v>297.61624086122026</v>
      </c>
      <c r="E38" s="69">
        <f t="shared" si="6"/>
        <v>297.61624086122026</v>
      </c>
      <c r="F38" s="3"/>
    </row>
    <row r="39" spans="1:6" x14ac:dyDescent="0.35">
      <c r="A39" s="2">
        <v>44409</v>
      </c>
      <c r="B39" s="2">
        <v>44439</v>
      </c>
      <c r="C39" s="34">
        <f>IPIM2!BX7</f>
        <v>2.5118045702192004E-2</v>
      </c>
      <c r="D39" s="9">
        <f t="shared" si="5"/>
        <v>305.091779200887</v>
      </c>
      <c r="E39" s="69">
        <f t="shared" si="6"/>
        <v>305.091779200887</v>
      </c>
      <c r="F39" s="3"/>
    </row>
    <row r="40" spans="1:6" x14ac:dyDescent="0.35">
      <c r="A40" s="2">
        <v>44440</v>
      </c>
      <c r="B40" s="2">
        <v>44469</v>
      </c>
      <c r="C40" s="34">
        <f>IPIM2!BY7</f>
        <v>2.7957875157847534E-2</v>
      </c>
      <c r="D40" s="9">
        <v>317.23</v>
      </c>
      <c r="E40" s="69">
        <f t="shared" si="6"/>
        <v>317.23</v>
      </c>
      <c r="F40" s="3"/>
    </row>
    <row r="41" spans="1:6" x14ac:dyDescent="0.35">
      <c r="A41" s="2">
        <v>44470</v>
      </c>
      <c r="B41" s="2">
        <v>44500</v>
      </c>
      <c r="C41" s="34">
        <f>IPIM2!BZ7</f>
        <v>2.8485576923076961E-2</v>
      </c>
      <c r="D41" s="9">
        <f>+D40*(1+C41)</f>
        <v>326.26647956730773</v>
      </c>
      <c r="E41" s="69">
        <f t="shared" si="6"/>
        <v>326.26647956730773</v>
      </c>
      <c r="F41" s="3"/>
    </row>
    <row r="42" spans="1:6" x14ac:dyDescent="0.35">
      <c r="A42" s="2">
        <v>44501</v>
      </c>
      <c r="B42" s="2">
        <v>44530</v>
      </c>
      <c r="C42" s="34">
        <f>IPIM2!CA7</f>
        <v>2.9449573448638411E-2</v>
      </c>
      <c r="D42" s="9">
        <f>+D41*(1+C42)</f>
        <v>335.87488822115387</v>
      </c>
      <c r="E42" s="69">
        <f t="shared" si="6"/>
        <v>335.87488822115387</v>
      </c>
    </row>
    <row r="43" spans="1:6" x14ac:dyDescent="0.35">
      <c r="A43" s="2">
        <v>44531</v>
      </c>
      <c r="B43" s="2">
        <v>44561</v>
      </c>
      <c r="C43" s="34">
        <f>IPIM2!CB7</f>
        <v>2.2590532410035058E-2</v>
      </c>
      <c r="D43" s="9">
        <f t="shared" si="5"/>
        <v>343.46248076923075</v>
      </c>
      <c r="E43" s="69">
        <f t="shared" si="6"/>
        <v>343.46248076923075</v>
      </c>
    </row>
    <row r="44" spans="1:6" x14ac:dyDescent="0.35">
      <c r="A44" s="2">
        <v>44562</v>
      </c>
      <c r="B44" s="2">
        <v>44592</v>
      </c>
      <c r="C44" s="34">
        <f>IPIM2!N14</f>
        <v>3.7189165186500839E-2</v>
      </c>
      <c r="D44" s="9">
        <f t="shared" si="5"/>
        <v>356.23556370192301</v>
      </c>
      <c r="E44" s="69">
        <f t="shared" si="6"/>
        <v>356.23556370192301</v>
      </c>
    </row>
    <row r="45" spans="1:6" x14ac:dyDescent="0.35">
      <c r="A45" s="2">
        <v>44593</v>
      </c>
      <c r="B45" s="2">
        <v>44620</v>
      </c>
      <c r="C45" s="34">
        <f>IPIM2!O14</f>
        <v>4.7418663138484307E-2</v>
      </c>
      <c r="D45" s="9">
        <f t="shared" si="5"/>
        <v>373.12777789505259</v>
      </c>
      <c r="E45" s="69">
        <f t="shared" si="6"/>
        <v>373.12777789505259</v>
      </c>
    </row>
    <row r="46" spans="1:6" x14ac:dyDescent="0.35">
      <c r="A46" s="2">
        <v>44621</v>
      </c>
      <c r="B46" s="2">
        <v>44651</v>
      </c>
      <c r="C46" s="34">
        <f>IPIM2!P14</f>
        <v>6.3293000939492527E-2</v>
      </c>
      <c r="D46" s="9">
        <f t="shared" si="5"/>
        <v>396.7441546919149</v>
      </c>
      <c r="E46" s="69">
        <f t="shared" si="6"/>
        <v>396.7441546919149</v>
      </c>
    </row>
    <row r="47" spans="1:6" x14ac:dyDescent="0.35">
      <c r="A47" s="2">
        <v>44652</v>
      </c>
      <c r="B47" s="2">
        <v>44681</v>
      </c>
      <c r="C47" s="34">
        <f>IPIM2!Q14</f>
        <v>5.906345590196449E-2</v>
      </c>
      <c r="D47" s="9">
        <f t="shared" si="5"/>
        <v>420.17723557692301</v>
      </c>
      <c r="E47" s="69">
        <f t="shared" si="6"/>
        <v>420.17723557692301</v>
      </c>
    </row>
    <row r="48" spans="1:6" x14ac:dyDescent="0.35">
      <c r="A48" s="2">
        <v>44682</v>
      </c>
      <c r="B48" s="2">
        <v>44712</v>
      </c>
      <c r="C48" s="34">
        <f>IPIM2!R14</f>
        <v>5.1633393829401131E-2</v>
      </c>
      <c r="D48" s="9">
        <f t="shared" si="5"/>
        <v>441.87241225961532</v>
      </c>
      <c r="E48" s="69">
        <f t="shared" si="6"/>
        <v>441.87241225961532</v>
      </c>
    </row>
    <row r="49" spans="1:5" x14ac:dyDescent="0.35">
      <c r="A49" s="2">
        <v>44713</v>
      </c>
      <c r="B49" s="2">
        <v>44742</v>
      </c>
      <c r="C49" s="34">
        <f>IPIM2!S14</f>
        <v>4.8235395633790645E-2</v>
      </c>
      <c r="D49" s="9">
        <f t="shared" si="5"/>
        <v>463.18630288461532</v>
      </c>
      <c r="E49" s="69">
        <f t="shared" si="6"/>
        <v>463.18630288461532</v>
      </c>
    </row>
    <row r="50" spans="1:5" x14ac:dyDescent="0.35">
      <c r="A50" s="2">
        <v>44743</v>
      </c>
      <c r="B50" s="2">
        <v>44773</v>
      </c>
      <c r="C50" s="34">
        <f>IPIM2!T14</f>
        <v>7.0793546262759355E-2</v>
      </c>
      <c r="D50" s="9">
        <f t="shared" si="5"/>
        <v>495.97690384615379</v>
      </c>
      <c r="E50" s="69">
        <f t="shared" si="6"/>
        <v>495.97690384615373</v>
      </c>
    </row>
    <row r="51" spans="1:5" x14ac:dyDescent="0.35">
      <c r="A51" s="2">
        <v>44774</v>
      </c>
      <c r="B51" s="2">
        <v>44804</v>
      </c>
      <c r="C51" s="34">
        <f>IPIM2!U14</f>
        <v>8.1795817958179695E-2</v>
      </c>
      <c r="D51" s="9">
        <f t="shared" si="5"/>
        <v>536.54574038461533</v>
      </c>
      <c r="E51" s="69">
        <f t="shared" si="6"/>
        <v>536.54574038461533</v>
      </c>
    </row>
    <row r="52" spans="1:5" x14ac:dyDescent="0.35">
      <c r="A52" s="2">
        <v>44805</v>
      </c>
      <c r="B52" s="2">
        <v>44834</v>
      </c>
      <c r="C52" s="34">
        <f>IPIM2!V14</f>
        <v>5.4789653212052203E-2</v>
      </c>
      <c r="D52" s="9">
        <f t="shared" si="5"/>
        <v>565.94289543269224</v>
      </c>
      <c r="E52" s="69">
        <f t="shared" si="6"/>
        <v>565.94289543269224</v>
      </c>
    </row>
    <row r="53" spans="1:5" x14ac:dyDescent="0.35">
      <c r="A53" s="2">
        <v>44835</v>
      </c>
      <c r="B53" s="2">
        <v>44865</v>
      </c>
      <c r="C53" s="34">
        <f>IPIM2!W14</f>
        <v>4.776662399784426E-2</v>
      </c>
      <c r="D53" s="9">
        <f t="shared" ref="D53:D54" si="7">+D52*(1+C53)</f>
        <v>592.9760769230769</v>
      </c>
      <c r="E53" s="69">
        <f t="shared" ref="E53:E54" si="8">D53/$D$4*100</f>
        <v>592.9760769230769</v>
      </c>
    </row>
    <row r="54" spans="1:5" x14ac:dyDescent="0.35">
      <c r="A54" s="2">
        <v>44866</v>
      </c>
      <c r="B54" s="2">
        <v>44895</v>
      </c>
      <c r="C54" s="34">
        <f>IPIM2!X14</f>
        <v>6.2962249817503979E-2</v>
      </c>
      <c r="D54" s="9">
        <f t="shared" si="7"/>
        <v>630.31118481411113</v>
      </c>
      <c r="E54" s="69">
        <f t="shared" si="8"/>
        <v>630.31118481411113</v>
      </c>
    </row>
    <row r="55" spans="1:5" x14ac:dyDescent="0.35">
      <c r="A55" s="2">
        <v>44896</v>
      </c>
      <c r="B55" s="2">
        <v>44926</v>
      </c>
      <c r="C55" s="34">
        <f>IPIM2!Y14</f>
        <v>6.1372875944335048E-2</v>
      </c>
      <c r="D55" s="9">
        <f t="shared" ref="D55:D57" si="9">+D54*(1+C55)</f>
        <v>668.99519496603443</v>
      </c>
      <c r="E55" s="9">
        <f t="shared" ref="E55:E63" si="10">D55/$D$4*100</f>
        <v>668.99519496603443</v>
      </c>
    </row>
    <row r="56" spans="1:5" x14ac:dyDescent="0.35">
      <c r="A56" s="2">
        <v>44927</v>
      </c>
      <c r="B56" s="2">
        <v>44957</v>
      </c>
      <c r="C56" s="34">
        <f>IPIM2!Z14</f>
        <v>6.4815931335209909E-2</v>
      </c>
      <c r="D56" s="9">
        <f t="shared" si="9"/>
        <v>712.35674158653831</v>
      </c>
      <c r="E56" s="9">
        <f t="shared" si="10"/>
        <v>712.35674158653831</v>
      </c>
    </row>
    <row r="57" spans="1:5" x14ac:dyDescent="0.35">
      <c r="A57" s="2">
        <v>44958</v>
      </c>
      <c r="B57" s="2">
        <v>44985</v>
      </c>
      <c r="C57" s="34">
        <f>IPIM2!AA14</f>
        <v>7.027779264572076E-2</v>
      </c>
      <c r="D57" s="9">
        <f t="shared" si="9"/>
        <v>762.41960096153832</v>
      </c>
      <c r="E57" s="9">
        <f t="shared" si="10"/>
        <v>762.41960096153832</v>
      </c>
    </row>
    <row r="58" spans="1:5" x14ac:dyDescent="0.35">
      <c r="A58" s="2">
        <v>44986</v>
      </c>
      <c r="B58" s="2">
        <v>45016</v>
      </c>
      <c r="C58" s="34">
        <f>IPIM2!AB14</f>
        <v>5.0610122024405069E-2</v>
      </c>
      <c r="D58" s="9">
        <f t="shared" ref="D58:D63" si="11">+D57*(1+C58)</f>
        <v>801.00575000000003</v>
      </c>
      <c r="E58" s="9">
        <f t="shared" si="10"/>
        <v>801.00575000000003</v>
      </c>
    </row>
    <row r="59" spans="1:5" x14ac:dyDescent="0.35">
      <c r="A59" s="2">
        <v>45017</v>
      </c>
      <c r="B59" s="2">
        <v>45046</v>
      </c>
      <c r="C59" s="34">
        <f>IPIM2!AC14</f>
        <v>6.9306930693069368E-2</v>
      </c>
      <c r="D59" s="9">
        <f t="shared" si="11"/>
        <v>856.52100000000007</v>
      </c>
      <c r="E59" s="9">
        <f t="shared" si="10"/>
        <v>856.52100000000007</v>
      </c>
    </row>
    <row r="60" spans="1:5" x14ac:dyDescent="0.35">
      <c r="A60" s="2">
        <v>45047</v>
      </c>
      <c r="B60" s="2">
        <v>45077</v>
      </c>
      <c r="C60" s="82">
        <f>IPIM2!AD14</f>
        <v>7.0824430199430077E-2</v>
      </c>
      <c r="D60" s="9">
        <f t="shared" si="11"/>
        <v>917.18361177884617</v>
      </c>
      <c r="E60" s="9">
        <f t="shared" ref="E60" si="12">D60/$D$4*100</f>
        <v>917.18361177884628</v>
      </c>
    </row>
    <row r="61" spans="1:5" x14ac:dyDescent="0.35">
      <c r="A61" s="2">
        <v>45078</v>
      </c>
      <c r="B61" s="2">
        <v>45107</v>
      </c>
      <c r="C61" s="82">
        <f>IPIM2!AE14</f>
        <v>7.4911660777384981E-2</v>
      </c>
      <c r="D61" s="9">
        <f t="shared" si="11"/>
        <v>985.89135937499987</v>
      </c>
      <c r="E61" s="9">
        <f t="shared" si="10"/>
        <v>985.89135937499975</v>
      </c>
    </row>
    <row r="62" spans="1:5" x14ac:dyDescent="0.35">
      <c r="A62" s="2">
        <v>45108</v>
      </c>
      <c r="B62" s="2">
        <v>45138</v>
      </c>
      <c r="C62" s="82">
        <f>IPIM2!AF14</f>
        <v>7.0155083729744439E-2</v>
      </c>
      <c r="D62" s="9">
        <f t="shared" si="11"/>
        <v>1055.0566502403844</v>
      </c>
      <c r="E62" s="9">
        <f t="shared" ref="E62" si="13">D62/$D$4*100</f>
        <v>1055.0566502403844</v>
      </c>
    </row>
    <row r="63" spans="1:5" x14ac:dyDescent="0.35">
      <c r="A63" s="2">
        <v>45139</v>
      </c>
      <c r="B63" s="2">
        <v>45169</v>
      </c>
      <c r="C63" s="82">
        <f>IPIM2!AG14</f>
        <v>0.18712731740811694</v>
      </c>
      <c r="D63" s="9">
        <f t="shared" si="11"/>
        <v>1252.4865709134615</v>
      </c>
      <c r="E63" s="9">
        <f t="shared" si="10"/>
        <v>1252.4865709134615</v>
      </c>
    </row>
    <row r="64" spans="1:5" x14ac:dyDescent="0.35">
      <c r="A64" s="2">
        <v>45170</v>
      </c>
      <c r="B64" s="2">
        <v>45199</v>
      </c>
      <c r="C64" s="82">
        <f>IPIM2!AH14</f>
        <v>9.2148923863740073E-2</v>
      </c>
      <c r="D64" s="9">
        <f t="shared" ref="D64" si="14">+D63*(1+C64)</f>
        <v>1367.9018605769229</v>
      </c>
      <c r="E64" s="9">
        <f t="shared" ref="E64" si="15">D64/$D$4*100</f>
        <v>1367.9018605769229</v>
      </c>
    </row>
    <row r="65" spans="1:5" x14ac:dyDescent="0.35">
      <c r="A65" s="2">
        <v>45200</v>
      </c>
      <c r="B65" s="2">
        <v>45230</v>
      </c>
      <c r="C65" s="82">
        <f>IPIM2!AI14</f>
        <v>7.5565837886051979E-2</v>
      </c>
      <c r="D65" s="9">
        <f t="shared" ref="D65" si="16">+D64*(1+C65)</f>
        <v>1471.2685108173075</v>
      </c>
      <c r="E65" s="9">
        <f t="shared" ref="E65" si="17">D65/$D$4*100</f>
        <v>1471.2685108173075</v>
      </c>
    </row>
    <row r="66" spans="1:5" x14ac:dyDescent="0.35">
      <c r="A66" s="2">
        <v>45231</v>
      </c>
      <c r="B66" s="2">
        <v>45260</v>
      </c>
      <c r="C66" s="82">
        <f>IPIM2!AJ14</f>
        <v>0.11099593127219021</v>
      </c>
      <c r="D66" s="9">
        <f t="shared" ref="D66" si="18">+D65*(1+C66)</f>
        <v>1634.5733293269229</v>
      </c>
      <c r="E66" s="9">
        <f t="shared" ref="E66" si="19">D66/$D$4*100</f>
        <v>1634.5733293269229</v>
      </c>
    </row>
    <row r="67" spans="1:5" x14ac:dyDescent="0.35">
      <c r="A67" s="2">
        <v>45261</v>
      </c>
      <c r="B67" s="2">
        <v>45291</v>
      </c>
      <c r="C67" s="20">
        <f>IPIM2!AK14</f>
        <v>0.54033123396314431</v>
      </c>
      <c r="D67" s="9">
        <f t="shared" ref="D67" si="20">+D66*(1+C67)</f>
        <v>2517.784353365384</v>
      </c>
      <c r="E67" s="9">
        <f t="shared" ref="E67" si="21">D67/$D$4*100</f>
        <v>2517.784353365384</v>
      </c>
    </row>
    <row r="68" spans="1:5" x14ac:dyDescent="0.35">
      <c r="A68" s="2">
        <v>45292</v>
      </c>
      <c r="B68" s="2">
        <v>45322</v>
      </c>
      <c r="C68" s="20">
        <f>IPIM2!AL14</f>
        <v>0.1795287276251627</v>
      </c>
      <c r="D68" s="9">
        <f t="shared" ref="D68" si="22">+D67*(1+C68)</f>
        <v>2969.7989747596143</v>
      </c>
      <c r="E68" s="9">
        <f t="shared" ref="E68" si="23">D68/$D$4*100</f>
        <v>2969.7989747596143</v>
      </c>
    </row>
    <row r="69" spans="1:5" x14ac:dyDescent="0.35">
      <c r="A69" s="2">
        <v>45323</v>
      </c>
      <c r="B69" s="2">
        <v>45351</v>
      </c>
      <c r="C69" s="20">
        <f>IPIM2!AM14</f>
        <v>0.10155477666936275</v>
      </c>
      <c r="D69" s="9">
        <f t="shared" ref="D69" si="24">+D68*(1+C69)</f>
        <v>3271.3962463942294</v>
      </c>
      <c r="E69" s="9">
        <f t="shared" ref="E69" si="25">D69/$D$4*100</f>
        <v>3271.3962463942294</v>
      </c>
    </row>
    <row r="70" spans="1:5" x14ac:dyDescent="0.35">
      <c r="A70" s="2">
        <v>45352</v>
      </c>
      <c r="B70" s="2">
        <v>45382</v>
      </c>
      <c r="C70" s="20">
        <f>IPIM2!AN14</f>
        <v>5.419643585589573E-2</v>
      </c>
      <c r="D70" s="9">
        <f t="shared" ref="D70" si="26">+D69*(1+C70)</f>
        <v>3448.6942632211521</v>
      </c>
      <c r="E70" s="9">
        <f t="shared" ref="E70" si="27">D70/$D$4*100</f>
        <v>3448.6942632211521</v>
      </c>
    </row>
    <row r="71" spans="1:5" x14ac:dyDescent="0.35">
      <c r="A71" s="2">
        <v>45383</v>
      </c>
      <c r="B71" s="2">
        <v>45412</v>
      </c>
      <c r="C71" s="20">
        <f>IPIM2!AO14</f>
        <v>3.4494577054472675E-2</v>
      </c>
      <c r="D71" s="9">
        <f t="shared" ref="D71" si="28">+D70*(1+C71)</f>
        <v>3567.655513221152</v>
      </c>
      <c r="E71" s="9">
        <f t="shared" ref="E71" si="29">D71/$D$4*100</f>
        <v>3567.655513221152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D15"/>
  <sheetViews>
    <sheetView topLeftCell="V4" zoomScaleNormal="100" workbookViewId="0">
      <selection activeCell="AN14" sqref="AN14:AO14"/>
    </sheetView>
  </sheetViews>
  <sheetFormatPr baseColWidth="10" defaultColWidth="3.453125" defaultRowHeight="14.5" x14ac:dyDescent="0.35"/>
  <cols>
    <col min="1" max="1" width="6.7265625" style="110" customWidth="1"/>
    <col min="2" max="81" width="6.7265625" customWidth="1"/>
    <col min="82" max="82" width="5.54296875" customWidth="1"/>
  </cols>
  <sheetData>
    <row r="1" spans="1:82" ht="12.75" customHeight="1" x14ac:dyDescent="0.35">
      <c r="A1" s="91" t="s">
        <v>50</v>
      </c>
      <c r="B1" s="92"/>
      <c r="C1" s="92"/>
      <c r="D1" s="92"/>
      <c r="E1" s="92"/>
      <c r="F1" s="92"/>
      <c r="G1" s="92"/>
      <c r="H1" s="92"/>
      <c r="I1" s="92"/>
      <c r="J1" s="92"/>
      <c r="K1" s="92"/>
      <c r="L1" s="92"/>
      <c r="M1" s="92"/>
      <c r="N1" s="92"/>
      <c r="O1" s="92"/>
      <c r="P1" s="92"/>
      <c r="Q1" s="92"/>
      <c r="R1" s="92"/>
      <c r="S1" s="92"/>
      <c r="T1" s="92"/>
      <c r="U1" s="92"/>
      <c r="V1" s="92"/>
      <c r="W1" s="92"/>
      <c r="X1" s="92"/>
      <c r="Y1" s="92"/>
      <c r="Z1" s="92"/>
      <c r="AA1" s="92"/>
      <c r="AB1" s="92"/>
      <c r="AC1" s="92"/>
      <c r="AD1" s="92"/>
      <c r="AE1" s="92"/>
      <c r="AF1" s="92"/>
      <c r="AG1" s="92"/>
      <c r="AH1" s="92"/>
      <c r="AI1" s="92"/>
      <c r="AJ1" s="92"/>
      <c r="AK1" s="92"/>
      <c r="AL1" s="92"/>
      <c r="AM1" s="92"/>
      <c r="AN1" s="92"/>
      <c r="AO1" s="92"/>
      <c r="AP1" s="92"/>
      <c r="AQ1" s="92"/>
      <c r="AR1" s="92"/>
    </row>
    <row r="2" spans="1:82" ht="12.75" customHeight="1" x14ac:dyDescent="0.35">
      <c r="A2" s="92" t="s">
        <v>51</v>
      </c>
      <c r="B2" s="92"/>
      <c r="C2" s="92"/>
      <c r="D2" s="92"/>
      <c r="E2" s="92"/>
      <c r="F2" s="92"/>
      <c r="G2" s="92"/>
      <c r="H2" s="92"/>
      <c r="I2" s="92"/>
      <c r="J2" s="92"/>
      <c r="K2" s="92"/>
      <c r="L2" s="92"/>
      <c r="M2" s="92"/>
      <c r="N2" s="92"/>
      <c r="O2" s="92"/>
      <c r="P2" s="92"/>
      <c r="Q2" s="92"/>
      <c r="R2" s="92"/>
      <c r="S2" s="92"/>
      <c r="T2" s="92"/>
      <c r="U2" s="92"/>
      <c r="V2" s="92"/>
      <c r="W2" s="92"/>
      <c r="X2" s="92"/>
      <c r="Y2" s="92"/>
      <c r="Z2" s="92"/>
      <c r="AA2" s="92"/>
      <c r="AB2" s="92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2"/>
      <c r="AN2" s="92"/>
      <c r="AO2" s="92"/>
      <c r="AP2" s="92"/>
      <c r="AQ2" s="92"/>
      <c r="AR2" s="92"/>
    </row>
    <row r="3" spans="1:82" ht="12.75" customHeight="1" thickBot="1" x14ac:dyDescent="0.4">
      <c r="A3" s="93"/>
      <c r="B3" s="92"/>
      <c r="C3" s="92"/>
      <c r="D3" s="92"/>
      <c r="E3" s="92"/>
      <c r="F3" s="92"/>
      <c r="G3" s="92"/>
      <c r="H3" s="92"/>
      <c r="I3" s="92"/>
      <c r="J3" s="92"/>
      <c r="K3" s="92"/>
      <c r="L3" s="92"/>
      <c r="M3" s="92"/>
      <c r="N3" s="92"/>
      <c r="O3" s="92"/>
      <c r="P3" s="92"/>
      <c r="Q3" s="92"/>
      <c r="R3" s="92"/>
      <c r="S3" s="92"/>
      <c r="T3" s="92"/>
      <c r="U3" s="92"/>
      <c r="V3" s="92"/>
      <c r="W3" s="92"/>
      <c r="X3" s="92"/>
      <c r="Y3" s="92"/>
      <c r="Z3" s="92"/>
      <c r="AA3" s="92"/>
      <c r="AB3" s="92"/>
      <c r="AC3" s="92"/>
      <c r="AD3" s="92"/>
      <c r="AE3" s="92"/>
      <c r="AF3" s="92"/>
      <c r="AG3" s="92"/>
      <c r="AH3" s="92"/>
      <c r="AI3" s="92"/>
      <c r="AJ3" s="92"/>
      <c r="AK3" s="92"/>
      <c r="AL3" s="92"/>
      <c r="AM3" s="92"/>
      <c r="AN3" s="92"/>
      <c r="AO3" s="92"/>
      <c r="AP3" s="92"/>
      <c r="AQ3" s="92"/>
      <c r="AR3" s="92"/>
    </row>
    <row r="4" spans="1:82" s="98" customFormat="1" ht="12.75" customHeight="1" thickBot="1" x14ac:dyDescent="0.4">
      <c r="A4" s="250" t="s">
        <v>52</v>
      </c>
      <c r="B4" s="250" t="s">
        <v>53</v>
      </c>
      <c r="C4" s="94">
        <v>2015</v>
      </c>
      <c r="D4" s="95"/>
      <c r="E4" s="244">
        <v>2016</v>
      </c>
      <c r="F4" s="244"/>
      <c r="G4" s="244"/>
      <c r="H4" s="244"/>
      <c r="I4" s="244"/>
      <c r="J4" s="244"/>
      <c r="K4" s="244"/>
      <c r="L4" s="244"/>
      <c r="M4" s="244"/>
      <c r="N4" s="244"/>
      <c r="O4" s="244"/>
      <c r="P4" s="244"/>
      <c r="Q4" s="95"/>
      <c r="R4" s="244" t="s">
        <v>54</v>
      </c>
      <c r="S4" s="244"/>
      <c r="T4" s="244"/>
      <c r="U4" s="244"/>
      <c r="V4" s="244"/>
      <c r="W4" s="244"/>
      <c r="X4" s="244"/>
      <c r="Y4" s="244"/>
      <c r="Z4" s="244"/>
      <c r="AA4" s="244"/>
      <c r="AB4" s="244"/>
      <c r="AC4" s="244"/>
      <c r="AD4" s="95"/>
      <c r="AE4" s="241" t="s">
        <v>55</v>
      </c>
      <c r="AF4" s="241"/>
      <c r="AG4" s="241"/>
      <c r="AH4" s="241"/>
      <c r="AI4" s="241"/>
      <c r="AJ4" s="241"/>
      <c r="AK4" s="241"/>
      <c r="AL4" s="241"/>
      <c r="AM4" s="241"/>
      <c r="AN4" s="241"/>
      <c r="AO4" s="241"/>
      <c r="AP4" s="241"/>
      <c r="AQ4" s="96"/>
      <c r="AR4" s="243" t="s">
        <v>56</v>
      </c>
      <c r="AS4" s="243"/>
      <c r="AT4" s="243"/>
      <c r="AU4" s="243"/>
      <c r="AV4" s="243"/>
      <c r="AW4" s="243"/>
      <c r="AX4" s="243"/>
      <c r="AY4" s="243"/>
      <c r="AZ4" s="243"/>
      <c r="BA4" s="243"/>
      <c r="BB4" s="243"/>
      <c r="BC4" s="243"/>
      <c r="BD4" s="97"/>
      <c r="BE4" s="238" t="s">
        <v>57</v>
      </c>
      <c r="BF4" s="238"/>
      <c r="BG4" s="238"/>
      <c r="BH4" s="238"/>
      <c r="BI4" s="238"/>
      <c r="BJ4" s="238"/>
      <c r="BK4" s="238"/>
      <c r="BL4" s="238"/>
      <c r="BM4" s="117"/>
      <c r="BN4" s="116"/>
      <c r="BO4" s="116"/>
      <c r="BP4" s="237" t="s">
        <v>78</v>
      </c>
      <c r="BQ4" s="238"/>
      <c r="BR4" s="238"/>
      <c r="BS4" s="238"/>
      <c r="BT4" s="238"/>
      <c r="BU4" s="238"/>
      <c r="BV4" s="238"/>
      <c r="BW4" s="238"/>
      <c r="BX4" s="238"/>
      <c r="BY4" s="238"/>
      <c r="BZ4" s="238"/>
      <c r="CA4" s="238"/>
      <c r="CB4" s="239"/>
      <c r="CC4" s="235">
        <v>2022</v>
      </c>
      <c r="CD4" s="236"/>
    </row>
    <row r="5" spans="1:82" ht="12.75" customHeight="1" x14ac:dyDescent="0.35">
      <c r="A5" s="251"/>
      <c r="B5" s="251"/>
      <c r="C5" s="99" t="s">
        <v>58</v>
      </c>
      <c r="D5" s="99"/>
      <c r="E5" s="99" t="s">
        <v>59</v>
      </c>
      <c r="F5" s="99" t="s">
        <v>60</v>
      </c>
      <c r="G5" s="99" t="s">
        <v>61</v>
      </c>
      <c r="H5" s="99" t="s">
        <v>62</v>
      </c>
      <c r="I5" s="99" t="s">
        <v>63</v>
      </c>
      <c r="J5" s="99" t="s">
        <v>64</v>
      </c>
      <c r="K5" s="99" t="s">
        <v>65</v>
      </c>
      <c r="L5" s="99" t="s">
        <v>66</v>
      </c>
      <c r="M5" s="99" t="s">
        <v>67</v>
      </c>
      <c r="N5" s="99" t="s">
        <v>68</v>
      </c>
      <c r="O5" s="99" t="s">
        <v>69</v>
      </c>
      <c r="P5" s="99" t="s">
        <v>58</v>
      </c>
      <c r="Q5" s="99"/>
      <c r="R5" s="99" t="s">
        <v>59</v>
      </c>
      <c r="S5" s="99" t="s">
        <v>60</v>
      </c>
      <c r="T5" s="99" t="s">
        <v>61</v>
      </c>
      <c r="U5" s="99" t="s">
        <v>62</v>
      </c>
      <c r="V5" s="99" t="s">
        <v>63</v>
      </c>
      <c r="W5" s="99" t="s">
        <v>64</v>
      </c>
      <c r="X5" s="99" t="s">
        <v>65</v>
      </c>
      <c r="Y5" s="99" t="s">
        <v>66</v>
      </c>
      <c r="Z5" s="99" t="s">
        <v>67</v>
      </c>
      <c r="AA5" s="99" t="s">
        <v>68</v>
      </c>
      <c r="AB5" s="99" t="s">
        <v>69</v>
      </c>
      <c r="AC5" s="99" t="s">
        <v>58</v>
      </c>
      <c r="AD5" s="99"/>
      <c r="AE5" s="99" t="s">
        <v>59</v>
      </c>
      <c r="AF5" s="99" t="s">
        <v>60</v>
      </c>
      <c r="AG5" s="99" t="s">
        <v>61</v>
      </c>
      <c r="AH5" s="99" t="s">
        <v>62</v>
      </c>
      <c r="AI5" s="99" t="s">
        <v>63</v>
      </c>
      <c r="AJ5" s="99" t="s">
        <v>64</v>
      </c>
      <c r="AK5" s="99" t="s">
        <v>65</v>
      </c>
      <c r="AL5" s="99" t="s">
        <v>66</v>
      </c>
      <c r="AM5" s="99" t="s">
        <v>67</v>
      </c>
      <c r="AN5" s="99" t="s">
        <v>68</v>
      </c>
      <c r="AO5" s="99" t="s">
        <v>69</v>
      </c>
      <c r="AP5" s="99" t="s">
        <v>58</v>
      </c>
      <c r="AQ5" s="99"/>
      <c r="AR5" s="99" t="s">
        <v>59</v>
      </c>
      <c r="AS5" s="99" t="s">
        <v>60</v>
      </c>
      <c r="AT5" s="99" t="s">
        <v>61</v>
      </c>
      <c r="AU5" s="99" t="s">
        <v>62</v>
      </c>
      <c r="AV5" s="99" t="s">
        <v>63</v>
      </c>
      <c r="AW5" s="99" t="s">
        <v>64</v>
      </c>
      <c r="AX5" s="99" t="s">
        <v>65</v>
      </c>
      <c r="AY5" s="99" t="s">
        <v>66</v>
      </c>
      <c r="AZ5" s="99" t="s">
        <v>70</v>
      </c>
      <c r="BA5" s="99" t="s">
        <v>68</v>
      </c>
      <c r="BB5" s="99" t="s">
        <v>69</v>
      </c>
      <c r="BC5" s="99" t="s">
        <v>58</v>
      </c>
      <c r="BD5" s="99"/>
      <c r="BE5" s="99" t="s">
        <v>59</v>
      </c>
      <c r="BF5" s="99" t="s">
        <v>60</v>
      </c>
      <c r="BG5" s="99" t="s">
        <v>61</v>
      </c>
      <c r="BH5" s="99" t="s">
        <v>62</v>
      </c>
      <c r="BI5" s="99" t="s">
        <v>63</v>
      </c>
      <c r="BJ5" s="99" t="s">
        <v>64</v>
      </c>
      <c r="BK5" s="99" t="s">
        <v>65</v>
      </c>
      <c r="BL5" s="99" t="s">
        <v>66</v>
      </c>
      <c r="BM5" s="99" t="s">
        <v>75</v>
      </c>
      <c r="BN5" s="99" t="s">
        <v>68</v>
      </c>
      <c r="BO5" s="99" t="s">
        <v>69</v>
      </c>
      <c r="BP5" s="99" t="s">
        <v>58</v>
      </c>
      <c r="BQ5" s="99" t="s">
        <v>59</v>
      </c>
      <c r="BR5" s="99" t="s">
        <v>60</v>
      </c>
      <c r="BS5" s="99" t="s">
        <v>61</v>
      </c>
      <c r="BT5" s="99" t="s">
        <v>62</v>
      </c>
      <c r="BU5" s="99" t="s">
        <v>63</v>
      </c>
      <c r="BV5" s="99" t="s">
        <v>64</v>
      </c>
      <c r="BW5" s="99" t="s">
        <v>65</v>
      </c>
      <c r="BX5" s="99" t="s">
        <v>66</v>
      </c>
      <c r="BY5" s="122" t="s">
        <v>67</v>
      </c>
      <c r="BZ5" s="122" t="s">
        <v>68</v>
      </c>
      <c r="CA5" s="122" t="s">
        <v>69</v>
      </c>
      <c r="CB5" s="122" t="s">
        <v>58</v>
      </c>
      <c r="CC5" s="125" t="s">
        <v>59</v>
      </c>
      <c r="CD5" s="99" t="s">
        <v>80</v>
      </c>
    </row>
    <row r="6" spans="1:82" ht="12.75" customHeight="1" x14ac:dyDescent="0.35">
      <c r="A6" s="100"/>
      <c r="B6" s="100"/>
      <c r="C6" s="242" t="s">
        <v>71</v>
      </c>
      <c r="D6" s="242"/>
      <c r="E6" s="242"/>
      <c r="F6" s="242"/>
      <c r="G6" s="242"/>
      <c r="H6" s="242"/>
      <c r="I6" s="242"/>
      <c r="J6" s="242"/>
      <c r="K6" s="242"/>
      <c r="L6" s="242"/>
      <c r="M6" s="242"/>
      <c r="N6" s="242"/>
      <c r="O6" s="242"/>
      <c r="P6" s="242"/>
      <c r="Q6" s="242"/>
      <c r="R6" s="242"/>
      <c r="S6" s="242"/>
      <c r="T6" s="242"/>
      <c r="U6" s="242"/>
      <c r="V6" s="242"/>
      <c r="W6" s="242"/>
      <c r="X6" s="242"/>
      <c r="Y6" s="242"/>
      <c r="Z6" s="242"/>
      <c r="AA6" s="242"/>
      <c r="AB6" s="242"/>
      <c r="AC6" s="242"/>
      <c r="AD6" s="242"/>
      <c r="AE6" s="242"/>
      <c r="AF6" s="242"/>
      <c r="AG6" s="242"/>
      <c r="AH6" s="242"/>
      <c r="AI6" s="242"/>
      <c r="AJ6" s="242"/>
      <c r="AK6" s="242"/>
      <c r="AL6" s="242"/>
      <c r="AM6" s="92"/>
      <c r="AN6" s="92"/>
      <c r="AO6" s="92"/>
      <c r="AP6" s="92"/>
      <c r="AQ6" s="92"/>
      <c r="AR6" s="101"/>
      <c r="AS6" s="101"/>
      <c r="AT6" s="101"/>
      <c r="AU6" s="101"/>
      <c r="AV6" s="101"/>
      <c r="AW6" s="101"/>
      <c r="AX6" s="101"/>
      <c r="AY6" s="101"/>
      <c r="AZ6" s="101"/>
      <c r="BA6" s="101"/>
      <c r="BB6" s="101"/>
      <c r="BC6" s="101"/>
      <c r="BD6" s="101"/>
      <c r="BE6" s="101"/>
      <c r="BY6" s="240"/>
      <c r="BZ6" s="240"/>
      <c r="CA6" s="240"/>
      <c r="CB6" s="240"/>
    </row>
    <row r="7" spans="1:82" ht="12.75" customHeight="1" x14ac:dyDescent="0.35">
      <c r="A7" s="93"/>
      <c r="B7" s="102" t="s">
        <v>72</v>
      </c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103">
        <f>AE8/AC8-1</f>
        <v>4.5689851381516711E-2</v>
      </c>
      <c r="AF7" s="103">
        <f t="shared" ref="AF7:AP7" si="0">AF8/AE8-1</f>
        <v>4.8475155772917944E-2</v>
      </c>
      <c r="AG7" s="103">
        <f t="shared" si="0"/>
        <v>1.9355684760639535E-2</v>
      </c>
      <c r="AH7" s="103">
        <f t="shared" si="0"/>
        <v>1.7931230917488827E-2</v>
      </c>
      <c r="AI7" s="103">
        <f t="shared" si="0"/>
        <v>7.5087584010255837E-2</v>
      </c>
      <c r="AJ7" s="103">
        <f t="shared" si="0"/>
        <v>6.5322999856728625E-2</v>
      </c>
      <c r="AK7" s="103">
        <f t="shared" si="0"/>
        <v>4.73135984962052E-2</v>
      </c>
      <c r="AL7" s="103">
        <f t="shared" si="0"/>
        <v>4.8942157378071949E-2</v>
      </c>
      <c r="AM7" s="103">
        <f t="shared" si="0"/>
        <v>0.16042481372261563</v>
      </c>
      <c r="AN7" s="103">
        <f t="shared" si="0"/>
        <v>3.0243185226211056E-2</v>
      </c>
      <c r="AO7" s="103">
        <f t="shared" si="0"/>
        <v>1.0718736967743059E-3</v>
      </c>
      <c r="AP7" s="103">
        <f t="shared" si="0"/>
        <v>1.277998377206413E-2</v>
      </c>
      <c r="AQ7" s="102"/>
      <c r="AR7" s="103">
        <v>6.0000000000000001E-3</v>
      </c>
      <c r="AS7" s="103">
        <f t="shared" ref="AS7:BC7" si="1">AS8/AR8-1</f>
        <v>3.3638843392257423E-2</v>
      </c>
      <c r="AT7" s="103">
        <f t="shared" si="1"/>
        <v>4.1062859341785218E-2</v>
      </c>
      <c r="AU7" s="103">
        <f t="shared" si="1"/>
        <v>4.5824319861498264E-2</v>
      </c>
      <c r="AV7" s="103">
        <f t="shared" si="1"/>
        <v>4.9471978678835793E-2</v>
      </c>
      <c r="AW7" s="103">
        <f t="shared" si="1"/>
        <v>1.6530763524039038E-2</v>
      </c>
      <c r="AX7" s="103">
        <f t="shared" si="1"/>
        <v>7.7137001684701723E-4</v>
      </c>
      <c r="AY7" s="103">
        <f t="shared" si="1"/>
        <v>0.11213410016453684</v>
      </c>
      <c r="AZ7" s="103">
        <f t="shared" si="1"/>
        <v>4.1673110570267013E-2</v>
      </c>
      <c r="BA7" s="103">
        <f t="shared" si="1"/>
        <v>3.6115349463051061E-2</v>
      </c>
      <c r="BB7" s="103">
        <f t="shared" si="1"/>
        <v>5.3890580978541269E-2</v>
      </c>
      <c r="BC7" s="103">
        <f t="shared" si="1"/>
        <v>3.6857833933988005E-2</v>
      </c>
      <c r="BD7" s="103">
        <f>BD8/BB8-1</f>
        <v>-1</v>
      </c>
      <c r="BE7" s="103">
        <f>BE8/BC8-1</f>
        <v>1.5057219013040468E-2</v>
      </c>
      <c r="BF7" s="103">
        <f t="shared" ref="BF7:BS7" si="2">BF8/BE8-1</f>
        <v>1.1169257228504925E-2</v>
      </c>
      <c r="BG7" s="103">
        <f t="shared" si="2"/>
        <v>9.5835843960292433E-3</v>
      </c>
      <c r="BH7" s="103">
        <f t="shared" si="2"/>
        <v>-1.2953438055334665E-2</v>
      </c>
      <c r="BI7" s="103">
        <f t="shared" si="2"/>
        <v>3.6562559068400446E-3</v>
      </c>
      <c r="BJ7" s="103">
        <f t="shared" si="2"/>
        <v>3.6593839909391024E-2</v>
      </c>
      <c r="BK7" s="103">
        <f t="shared" si="2"/>
        <v>3.5318224957191724E-2</v>
      </c>
      <c r="BL7" s="103">
        <f t="shared" si="2"/>
        <v>4.1043633090730447E-2</v>
      </c>
      <c r="BM7" s="103">
        <f t="shared" si="2"/>
        <v>3.6936622493241922E-2</v>
      </c>
      <c r="BN7" s="103">
        <f t="shared" si="2"/>
        <v>4.6650583283135649E-2</v>
      </c>
      <c r="BO7" s="103">
        <f t="shared" si="2"/>
        <v>4.1713982174967246E-2</v>
      </c>
      <c r="BP7" s="103">
        <v>4.3999999999999997E-2</v>
      </c>
      <c r="BQ7" s="103">
        <f>BQ8/BP8-1</f>
        <v>5.5574037386724173E-2</v>
      </c>
      <c r="BR7" s="103">
        <f t="shared" si="2"/>
        <v>6.0878744080073099E-2</v>
      </c>
      <c r="BS7" s="103">
        <f t="shared" si="2"/>
        <v>3.8909323630989423E-2</v>
      </c>
      <c r="BT7" s="103">
        <f>BT8/BS8-1</f>
        <v>4.7659751536371475E-2</v>
      </c>
      <c r="BU7" s="103">
        <f>BU8/BT8-1</f>
        <v>3.2224824232401916E-2</v>
      </c>
      <c r="BV7" s="103">
        <f>BV8/BU8-1</f>
        <v>3.1303779650744268E-2</v>
      </c>
      <c r="BW7" s="103">
        <f>BW8/BV8-1</f>
        <v>2.2363752217500199E-2</v>
      </c>
      <c r="BX7" s="103">
        <f t="shared" ref="BX7:CB7" si="3">BX8/BW8-1</f>
        <v>2.5118045702192004E-2</v>
      </c>
      <c r="BY7" s="103">
        <f t="shared" si="3"/>
        <v>2.7957875157847534E-2</v>
      </c>
      <c r="BZ7" s="103">
        <f t="shared" si="3"/>
        <v>2.8485576923076961E-2</v>
      </c>
      <c r="CA7" s="103">
        <f t="shared" si="3"/>
        <v>2.9449573448638411E-2</v>
      </c>
      <c r="CB7" s="103">
        <f t="shared" si="3"/>
        <v>2.2590532410035058E-2</v>
      </c>
      <c r="CC7" s="103">
        <f t="shared" ref="CC7" si="4">CC8/CB8-1</f>
        <v>3.7189165186500839E-2</v>
      </c>
      <c r="CD7" s="103">
        <f t="shared" ref="CD7" si="5">CD8/CC8-1</f>
        <v>4.7418663138484307E-2</v>
      </c>
    </row>
    <row r="8" spans="1:82" s="107" customFormat="1" ht="12.75" customHeight="1" x14ac:dyDescent="0.35">
      <c r="A8" s="104" t="s">
        <v>73</v>
      </c>
      <c r="B8" s="105" t="s">
        <v>74</v>
      </c>
      <c r="C8" s="106">
        <v>100</v>
      </c>
      <c r="D8" s="106"/>
      <c r="E8" s="106">
        <v>108.78717907264219</v>
      </c>
      <c r="F8" s="106">
        <v>114.17088428630503</v>
      </c>
      <c r="G8" s="106">
        <v>117.00064795567658</v>
      </c>
      <c r="H8" s="106">
        <v>118.81257592587166</v>
      </c>
      <c r="I8" s="106">
        <v>123.09935363533172</v>
      </c>
      <c r="J8" s="106">
        <v>126.68192195378121</v>
      </c>
      <c r="K8" s="106">
        <v>130.20835210773532</v>
      </c>
      <c r="L8" s="106">
        <v>130.72259035745154</v>
      </c>
      <c r="M8" s="106">
        <v>131.28055342356458</v>
      </c>
      <c r="N8" s="106">
        <v>132.05936685262566</v>
      </c>
      <c r="O8" s="106">
        <v>133.67891885908401</v>
      </c>
      <c r="P8" s="106">
        <v>134.52899147654691</v>
      </c>
      <c r="Q8" s="106"/>
      <c r="R8" s="106">
        <v>136.54590731224377</v>
      </c>
      <c r="S8" s="106">
        <v>138.82611252136985</v>
      </c>
      <c r="T8" s="106">
        <v>140.10636284742421</v>
      </c>
      <c r="U8" s="106">
        <v>140.75434995069008</v>
      </c>
      <c r="V8" s="106">
        <v>141.96122803498693</v>
      </c>
      <c r="W8" s="106">
        <v>144.61686354956535</v>
      </c>
      <c r="X8" s="106">
        <v>148.31134417251701</v>
      </c>
      <c r="Y8" s="106">
        <v>151.15729214852485</v>
      </c>
      <c r="Z8" s="106">
        <v>152.66860302336491</v>
      </c>
      <c r="AA8" s="106">
        <v>154.91056203698489</v>
      </c>
      <c r="AB8" s="106">
        <v>157.30286911009856</v>
      </c>
      <c r="AC8" s="106">
        <v>159.88571353640413</v>
      </c>
      <c r="AD8" s="106"/>
      <c r="AE8" s="106">
        <v>167.19086802591019</v>
      </c>
      <c r="AF8" s="106">
        <v>175.29547139727555</v>
      </c>
      <c r="AG8" s="106">
        <v>178.68843528160892</v>
      </c>
      <c r="AH8" s="106">
        <v>181.8925388769282</v>
      </c>
      <c r="AI8" s="106">
        <v>195.55041017068828</v>
      </c>
      <c r="AJ8" s="106">
        <v>208.32434958625137</v>
      </c>
      <c r="AK8" s="106">
        <v>218.18092421955836</v>
      </c>
      <c r="AL8" s="106">
        <v>228.85916934960517</v>
      </c>
      <c r="AM8" s="106">
        <v>265.5738589612281</v>
      </c>
      <c r="AN8" s="106">
        <v>273.60565836903214</v>
      </c>
      <c r="AO8" s="106">
        <v>273.89892907752653</v>
      </c>
      <c r="AP8" s="106">
        <v>277.39935294632306</v>
      </c>
      <c r="AQ8" s="106"/>
      <c r="AR8" s="106">
        <v>278.97894979596691</v>
      </c>
      <c r="AS8" s="106">
        <v>288.3634789978899</v>
      </c>
      <c r="AT8" s="106">
        <v>300.2045079752881</v>
      </c>
      <c r="AU8" s="106">
        <v>313.96117537261142</v>
      </c>
      <c r="AV8" s="106">
        <v>329.49345594662748</v>
      </c>
      <c r="AW8" s="106">
        <v>334.94023434959956</v>
      </c>
      <c r="AX8" s="106">
        <v>335.19859720381254</v>
      </c>
      <c r="AY8" s="106">
        <v>372.78579027767711</v>
      </c>
      <c r="AZ8" s="106">
        <v>388.32093373494314</v>
      </c>
      <c r="BA8" s="106">
        <v>402.34527996059893</v>
      </c>
      <c r="BB8" s="106">
        <v>424.02790085164941</v>
      </c>
      <c r="BC8" s="106">
        <v>439.65665080461702</v>
      </c>
      <c r="BD8" s="106"/>
      <c r="BE8" s="106">
        <v>446.27665728632201</v>
      </c>
      <c r="BF8" s="106">
        <v>451.26123606663026</v>
      </c>
      <c r="BG8" s="106">
        <v>455.58593620713128</v>
      </c>
      <c r="BH8" s="106">
        <v>449.68453200359056</v>
      </c>
      <c r="BI8" s="106">
        <v>451.32869372994327</v>
      </c>
      <c r="BJ8" s="106">
        <v>467.84454369481136</v>
      </c>
      <c r="BK8" s="106">
        <v>484.3679825340194</v>
      </c>
      <c r="BL8" s="106">
        <v>504.24820429004302</v>
      </c>
      <c r="BM8" s="106">
        <v>522.8734298547995</v>
      </c>
      <c r="BN8" s="106">
        <v>547.26578034077966</v>
      </c>
      <c r="BO8" s="106">
        <v>570.09441534688449</v>
      </c>
      <c r="BP8" s="106">
        <v>595.18972645761346</v>
      </c>
      <c r="BQ8" s="106">
        <v>628.266822567963</v>
      </c>
      <c r="BR8" s="106">
        <v>666.51491767307868</v>
      </c>
      <c r="BS8" s="106">
        <v>692.44856230970277</v>
      </c>
      <c r="BT8" s="106">
        <v>725.4504887411008</v>
      </c>
      <c r="BU8" s="118">
        <v>748.8280032300928</v>
      </c>
      <c r="BV8" s="118">
        <v>772.26915003951444</v>
      </c>
      <c r="BW8" s="118">
        <v>789.53998595621761</v>
      </c>
      <c r="BX8" s="118">
        <v>809.37168740717391</v>
      </c>
      <c r="BY8" s="123">
        <v>832</v>
      </c>
      <c r="BZ8" s="123">
        <v>855.7</v>
      </c>
      <c r="CA8" s="123">
        <v>880.9</v>
      </c>
      <c r="CB8" s="123">
        <v>900.8</v>
      </c>
      <c r="CC8" s="123">
        <v>934.3</v>
      </c>
      <c r="CD8" s="118">
        <v>978.60325697028588</v>
      </c>
    </row>
    <row r="9" spans="1:82" ht="12.75" customHeight="1" x14ac:dyDescent="0.35">
      <c r="A9" s="93"/>
      <c r="B9" s="92"/>
      <c r="C9" s="108"/>
      <c r="D9" s="108"/>
      <c r="E9" s="108"/>
      <c r="F9" s="108"/>
      <c r="G9" s="108"/>
      <c r="H9" s="108"/>
      <c r="I9" s="108"/>
      <c r="J9" s="108"/>
      <c r="K9" s="108"/>
      <c r="L9" s="108"/>
      <c r="M9" s="108"/>
      <c r="N9" s="108"/>
      <c r="O9" s="108"/>
      <c r="P9" s="108"/>
      <c r="Q9" s="108"/>
      <c r="R9" s="108"/>
      <c r="S9" s="108"/>
      <c r="T9" s="108"/>
      <c r="U9" s="108"/>
      <c r="V9" s="108"/>
      <c r="W9" s="108"/>
      <c r="X9" s="108"/>
      <c r="Y9" s="108"/>
      <c r="Z9" s="108"/>
      <c r="AA9" s="108"/>
      <c r="AB9" s="108"/>
      <c r="AC9" s="108"/>
      <c r="AD9" s="108"/>
      <c r="AE9" s="108"/>
      <c r="AF9" s="108"/>
      <c r="AG9" s="108"/>
      <c r="AH9" s="108"/>
      <c r="AI9" s="108"/>
      <c r="AJ9" s="108"/>
      <c r="AK9" s="108"/>
      <c r="AL9" s="108"/>
      <c r="AM9" s="108"/>
      <c r="AN9" s="108"/>
      <c r="AO9" s="108"/>
      <c r="AP9" s="108"/>
      <c r="AQ9" s="108"/>
      <c r="AR9" s="109"/>
      <c r="AS9" s="109"/>
      <c r="AT9" s="109"/>
      <c r="AU9" s="109"/>
      <c r="AV9" s="109"/>
      <c r="AW9" s="109"/>
      <c r="AX9" s="109"/>
      <c r="AY9" s="109"/>
      <c r="AZ9" s="109"/>
      <c r="BA9" s="109"/>
      <c r="BB9" s="109"/>
      <c r="BC9" s="109"/>
      <c r="BD9" s="109"/>
      <c r="BE9" s="109"/>
      <c r="BF9" s="108"/>
      <c r="BG9" s="108"/>
      <c r="BH9" s="108"/>
      <c r="BI9" s="108"/>
      <c r="BJ9" s="108"/>
      <c r="BK9" s="108"/>
      <c r="BL9" s="108"/>
      <c r="BM9" s="108"/>
      <c r="BN9" s="108"/>
      <c r="BO9" s="108"/>
      <c r="BP9" s="108"/>
      <c r="BQ9" s="108"/>
      <c r="BR9" s="108"/>
    </row>
    <row r="10" spans="1:82" ht="15" thickBot="1" x14ac:dyDescent="0.4"/>
    <row r="11" spans="1:82" ht="15" thickBot="1" x14ac:dyDescent="0.4">
      <c r="A11" s="237" t="s">
        <v>78</v>
      </c>
      <c r="B11" s="238"/>
      <c r="C11" s="238"/>
      <c r="D11" s="238"/>
      <c r="E11" s="238"/>
      <c r="F11" s="238"/>
      <c r="G11" s="238"/>
      <c r="H11" s="238"/>
      <c r="I11" s="238"/>
      <c r="J11" s="238"/>
      <c r="K11" s="238"/>
      <c r="L11" s="238"/>
      <c r="M11" s="246"/>
      <c r="N11" s="235">
        <v>2022</v>
      </c>
      <c r="O11" s="245"/>
      <c r="P11" s="245"/>
      <c r="Q11" s="245"/>
      <c r="R11" s="245"/>
      <c r="S11" s="245"/>
      <c r="T11" s="245"/>
      <c r="U11" s="245"/>
      <c r="V11" s="245"/>
      <c r="W11" s="245"/>
      <c r="X11" s="245"/>
      <c r="Y11" s="236"/>
      <c r="Z11" s="247">
        <v>2023</v>
      </c>
      <c r="AA11" s="248"/>
      <c r="AB11" s="248"/>
      <c r="AC11" s="248"/>
      <c r="AD11" s="248"/>
      <c r="AE11" s="248"/>
      <c r="AF11" s="248"/>
      <c r="AG11" s="248"/>
      <c r="AH11" s="248"/>
      <c r="AI11" s="248"/>
      <c r="AJ11" s="248"/>
      <c r="AK11" s="249"/>
      <c r="AL11" s="235">
        <v>2024</v>
      </c>
      <c r="AM11" s="245"/>
      <c r="AN11" s="236"/>
    </row>
    <row r="12" spans="1:82" x14ac:dyDescent="0.35">
      <c r="A12" s="99" t="s">
        <v>58</v>
      </c>
      <c r="B12" s="99" t="s">
        <v>59</v>
      </c>
      <c r="C12" s="99" t="s">
        <v>60</v>
      </c>
      <c r="D12" s="99" t="s">
        <v>61</v>
      </c>
      <c r="E12" s="99" t="s">
        <v>62</v>
      </c>
      <c r="F12" s="99" t="s">
        <v>63</v>
      </c>
      <c r="G12" s="99" t="s">
        <v>64</v>
      </c>
      <c r="H12" s="99" t="s">
        <v>65</v>
      </c>
      <c r="I12" s="99" t="s">
        <v>66</v>
      </c>
      <c r="J12" s="122" t="s">
        <v>67</v>
      </c>
      <c r="K12" s="122" t="s">
        <v>68</v>
      </c>
      <c r="L12" s="122" t="s">
        <v>69</v>
      </c>
      <c r="M12" s="122" t="s">
        <v>58</v>
      </c>
      <c r="N12" s="125" t="s">
        <v>59</v>
      </c>
      <c r="O12" s="99" t="s">
        <v>80</v>
      </c>
      <c r="P12" s="126" t="s">
        <v>82</v>
      </c>
      <c r="Q12" s="126" t="s">
        <v>84</v>
      </c>
      <c r="R12" s="126" t="s">
        <v>86</v>
      </c>
      <c r="S12" s="126" t="s">
        <v>88</v>
      </c>
      <c r="T12" s="126" t="s">
        <v>89</v>
      </c>
      <c r="U12" s="126" t="s">
        <v>90</v>
      </c>
      <c r="V12" s="126" t="s">
        <v>91</v>
      </c>
      <c r="W12" s="126" t="s">
        <v>92</v>
      </c>
      <c r="X12" s="126" t="s">
        <v>93</v>
      </c>
      <c r="Y12" s="126" t="s">
        <v>94</v>
      </c>
      <c r="Z12" s="126" t="s">
        <v>96</v>
      </c>
      <c r="AA12" s="126" t="s">
        <v>97</v>
      </c>
      <c r="AB12" s="126" t="s">
        <v>82</v>
      </c>
      <c r="AC12" s="126" t="s">
        <v>84</v>
      </c>
      <c r="AD12" s="126" t="s">
        <v>86</v>
      </c>
      <c r="AE12" s="126" t="s">
        <v>88</v>
      </c>
      <c r="AF12" s="126" t="s">
        <v>89</v>
      </c>
      <c r="AG12" s="126" t="s">
        <v>90</v>
      </c>
      <c r="AH12" s="126" t="s">
        <v>91</v>
      </c>
      <c r="AI12" s="126" t="s">
        <v>92</v>
      </c>
      <c r="AJ12" s="126" t="s">
        <v>93</v>
      </c>
      <c r="AK12" s="126" t="s">
        <v>94</v>
      </c>
      <c r="AL12" s="126" t="s">
        <v>96</v>
      </c>
      <c r="AM12" s="126" t="s">
        <v>97</v>
      </c>
      <c r="AN12" s="126" t="s">
        <v>82</v>
      </c>
      <c r="AO12" s="126" t="s">
        <v>84</v>
      </c>
    </row>
    <row r="13" spans="1:82" x14ac:dyDescent="0.35">
      <c r="A13"/>
      <c r="J13" s="240"/>
      <c r="K13" s="240"/>
      <c r="L13" s="240"/>
      <c r="M13" s="240"/>
    </row>
    <row r="14" spans="1:82" x14ac:dyDescent="0.35">
      <c r="A14" s="103">
        <v>4.3999999999999997E-2</v>
      </c>
      <c r="B14" s="103">
        <f>B15/A15-1</f>
        <v>5.5574037386724173E-2</v>
      </c>
      <c r="C14" s="103">
        <f t="shared" ref="C14" si="6">C15/B15-1</f>
        <v>6.0878744080073099E-2</v>
      </c>
      <c r="D14" s="103">
        <f t="shared" ref="D14" si="7">D15/C15-1</f>
        <v>3.8909323630989423E-2</v>
      </c>
      <c r="E14" s="103">
        <f>E15/D15-1</f>
        <v>4.7659751536371475E-2</v>
      </c>
      <c r="F14" s="103">
        <f>F15/E15-1</f>
        <v>3.2224824232401916E-2</v>
      </c>
      <c r="G14" s="103">
        <f>G15/F15-1</f>
        <v>3.1303779650744268E-2</v>
      </c>
      <c r="H14" s="103">
        <f>H15/G15-1</f>
        <v>2.2363752217500199E-2</v>
      </c>
      <c r="I14" s="103">
        <f t="shared" ref="I14" si="8">I15/H15-1</f>
        <v>2.5118045702192004E-2</v>
      </c>
      <c r="J14" s="103">
        <f t="shared" ref="J14" si="9">J15/I15-1</f>
        <v>2.7957875157847534E-2</v>
      </c>
      <c r="K14" s="103">
        <f t="shared" ref="K14" si="10">K15/J15-1</f>
        <v>2.8485576923076961E-2</v>
      </c>
      <c r="L14" s="103">
        <f t="shared" ref="L14" si="11">L15/K15-1</f>
        <v>2.9449573448638411E-2</v>
      </c>
      <c r="M14" s="103">
        <f t="shared" ref="M14" si="12">M15/L15-1</f>
        <v>2.2590532410035058E-2</v>
      </c>
      <c r="N14" s="103">
        <f t="shared" ref="N14" si="13">N15/M15-1</f>
        <v>3.7189165186500839E-2</v>
      </c>
      <c r="O14" s="103">
        <f t="shared" ref="O14:V14" si="14">O15/N15-1</f>
        <v>4.7418663138484307E-2</v>
      </c>
      <c r="P14" s="103">
        <f t="shared" si="14"/>
        <v>6.3293000939492527E-2</v>
      </c>
      <c r="Q14" s="103">
        <f t="shared" si="14"/>
        <v>5.906345590196449E-2</v>
      </c>
      <c r="R14" s="103">
        <f t="shared" si="14"/>
        <v>5.1633393829401131E-2</v>
      </c>
      <c r="S14" s="103">
        <f t="shared" si="14"/>
        <v>4.8235395633790645E-2</v>
      </c>
      <c r="T14" s="103">
        <f t="shared" si="14"/>
        <v>7.0793546262759355E-2</v>
      </c>
      <c r="U14" s="103">
        <f t="shared" si="14"/>
        <v>8.1795817958179695E-2</v>
      </c>
      <c r="V14" s="103">
        <f t="shared" si="14"/>
        <v>5.4789653212052203E-2</v>
      </c>
      <c r="W14" s="103">
        <f t="shared" ref="W14" si="15">W15/V15-1</f>
        <v>4.776662399784426E-2</v>
      </c>
      <c r="X14" s="103">
        <f t="shared" ref="X14:AA14" si="16">X15/W15-1</f>
        <v>6.2962249817503979E-2</v>
      </c>
      <c r="Y14" s="103">
        <f t="shared" si="16"/>
        <v>6.1372875944335048E-2</v>
      </c>
      <c r="Z14" s="103">
        <f t="shared" si="16"/>
        <v>6.4815931335209909E-2</v>
      </c>
      <c r="AA14" s="103">
        <f t="shared" si="16"/>
        <v>7.027779264572076E-2</v>
      </c>
      <c r="AB14" s="103">
        <f t="shared" ref="AB14" si="17">AB15/AA15-1</f>
        <v>5.0610122024405069E-2</v>
      </c>
      <c r="AC14" s="103">
        <f t="shared" ref="AC14:AO14" si="18">AC15/AB15-1</f>
        <v>6.9306930693069368E-2</v>
      </c>
      <c r="AD14" s="103">
        <f t="shared" si="18"/>
        <v>7.0824430199430077E-2</v>
      </c>
      <c r="AE14" s="103">
        <f t="shared" si="18"/>
        <v>7.4911660777384981E-2</v>
      </c>
      <c r="AF14" s="103">
        <f t="shared" si="18"/>
        <v>7.0155083729744439E-2</v>
      </c>
      <c r="AG14" s="103">
        <f t="shared" si="18"/>
        <v>0.18712731740811694</v>
      </c>
      <c r="AH14" s="103">
        <f t="shared" si="18"/>
        <v>9.2148923863740073E-2</v>
      </c>
      <c r="AI14" s="103">
        <f t="shared" si="18"/>
        <v>7.5565837886051979E-2</v>
      </c>
      <c r="AJ14" s="103">
        <f t="shared" si="18"/>
        <v>0.11099593127219021</v>
      </c>
      <c r="AK14" s="103">
        <f t="shared" si="18"/>
        <v>0.54033123396314431</v>
      </c>
      <c r="AL14" s="103">
        <f t="shared" si="18"/>
        <v>0.1795287276251627</v>
      </c>
      <c r="AM14" s="103">
        <f t="shared" si="18"/>
        <v>0.10155477666936275</v>
      </c>
      <c r="AN14" s="103">
        <f t="shared" si="18"/>
        <v>5.419643585589573E-2</v>
      </c>
      <c r="AO14" s="103">
        <f t="shared" si="18"/>
        <v>3.4494577054472675E-2</v>
      </c>
    </row>
    <row r="15" spans="1:82" x14ac:dyDescent="0.35">
      <c r="A15" s="106">
        <v>595.18972645761346</v>
      </c>
      <c r="B15" s="106">
        <v>628.266822567963</v>
      </c>
      <c r="C15" s="106">
        <v>666.51491767307868</v>
      </c>
      <c r="D15" s="106">
        <v>692.44856230970277</v>
      </c>
      <c r="E15" s="106">
        <v>725.4504887411008</v>
      </c>
      <c r="F15" s="118">
        <v>748.8280032300928</v>
      </c>
      <c r="G15" s="118">
        <v>772.26915003951444</v>
      </c>
      <c r="H15" s="118">
        <v>789.53998595621761</v>
      </c>
      <c r="I15" s="118">
        <v>809.37168740717391</v>
      </c>
      <c r="J15" s="123">
        <v>832</v>
      </c>
      <c r="K15" s="123">
        <v>855.7</v>
      </c>
      <c r="L15" s="123">
        <v>880.9</v>
      </c>
      <c r="M15" s="123">
        <v>900.8</v>
      </c>
      <c r="N15" s="123">
        <v>934.3</v>
      </c>
      <c r="O15" s="118">
        <v>978.60325697028588</v>
      </c>
      <c r="P15" s="118">
        <v>1040.5419938330967</v>
      </c>
      <c r="Q15" s="123">
        <v>1102</v>
      </c>
      <c r="R15" s="129">
        <v>1158.9000000000001</v>
      </c>
      <c r="S15" s="107">
        <v>1214.8</v>
      </c>
      <c r="T15" s="107">
        <v>1300.8</v>
      </c>
      <c r="U15" s="107">
        <v>1407.2</v>
      </c>
      <c r="V15" s="107">
        <v>1484.3</v>
      </c>
      <c r="W15" s="131">
        <v>1555.2</v>
      </c>
      <c r="X15" s="118">
        <v>1653.1188909161824</v>
      </c>
      <c r="Y15" s="118">
        <v>1754.575551529618</v>
      </c>
      <c r="Z15" s="107">
        <v>1868.3</v>
      </c>
      <c r="AA15" s="107">
        <v>1999.6</v>
      </c>
      <c r="AB15" s="107">
        <v>2100.8000000000002</v>
      </c>
      <c r="AC15" s="107">
        <v>2246.4</v>
      </c>
      <c r="AD15" s="107">
        <v>2405.5</v>
      </c>
      <c r="AE15" s="137">
        <v>2585.6999999999998</v>
      </c>
      <c r="AF15" s="123">
        <v>2767.1</v>
      </c>
      <c r="AG15" s="123">
        <v>3284.9</v>
      </c>
      <c r="AH15" s="123">
        <v>3587.6</v>
      </c>
      <c r="AI15" s="204">
        <v>3858.7</v>
      </c>
      <c r="AJ15" s="204">
        <v>4287</v>
      </c>
      <c r="AK15" s="204">
        <v>6603.4</v>
      </c>
      <c r="AL15" s="130">
        <v>7788.9</v>
      </c>
      <c r="AM15" s="123">
        <v>8579.9</v>
      </c>
      <c r="AN15" s="123">
        <v>9044.9</v>
      </c>
      <c r="AO15" s="123">
        <v>9356.9</v>
      </c>
    </row>
  </sheetData>
  <mergeCells count="18">
    <mergeCell ref="B4:B5"/>
    <mergeCell ref="A4:A5"/>
    <mergeCell ref="CC4:CD4"/>
    <mergeCell ref="BP4:CB4"/>
    <mergeCell ref="J13:K13"/>
    <mergeCell ref="L13:M13"/>
    <mergeCell ref="BY6:BZ6"/>
    <mergeCell ref="AE4:AP4"/>
    <mergeCell ref="CA6:CB6"/>
    <mergeCell ref="BE4:BL4"/>
    <mergeCell ref="C6:AL6"/>
    <mergeCell ref="AR4:BC4"/>
    <mergeCell ref="E4:P4"/>
    <mergeCell ref="R4:AC4"/>
    <mergeCell ref="N11:Y11"/>
    <mergeCell ref="A11:M11"/>
    <mergeCell ref="Z11:AK11"/>
    <mergeCell ref="AL11:AN11"/>
  </mergeCells>
  <phoneticPr fontId="33" type="noConversion"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30269a7-69c5-483f-a552-e74dab880ae2">
      <Terms xmlns="http://schemas.microsoft.com/office/infopath/2007/PartnerControls"/>
    </lcf76f155ced4ddcb4097134ff3c332f>
    <TaxCatchAll xmlns="40de77e2-37bb-4c7a-ab4d-547915d99553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CFAFEA61DE254B44B363149992BD50B3" ma:contentTypeVersion="15" ma:contentTypeDescription="Crear nuevo documento." ma:contentTypeScope="" ma:versionID="a7687b2abb2e5b2b7cbfea3f4e3fb7e1">
  <xsd:schema xmlns:xsd="http://www.w3.org/2001/XMLSchema" xmlns:xs="http://www.w3.org/2001/XMLSchema" xmlns:p="http://schemas.microsoft.com/office/2006/metadata/properties" xmlns:ns2="730269a7-69c5-483f-a552-e74dab880ae2" xmlns:ns3="40de77e2-37bb-4c7a-ab4d-547915d99553" targetNamespace="http://schemas.microsoft.com/office/2006/metadata/properties" ma:root="true" ma:fieldsID="a66b2b815a291b54a697ebfda97dfbb7" ns2:_="" ns3:_="">
    <xsd:import namespace="730269a7-69c5-483f-a552-e74dab880ae2"/>
    <xsd:import namespace="40de77e2-37bb-4c7a-ab4d-547915d99553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30269a7-69c5-483f-a552-e74dab880ae2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lcf76f155ced4ddcb4097134ff3c332f" ma:index="11" nillable="true" ma:taxonomy="true" ma:internalName="lcf76f155ced4ddcb4097134ff3c332f" ma:taxonomyFieldName="MediaServiceImageTags" ma:displayName="Etiquetas de imagen" ma:readOnly="false" ma:fieldId="{5cf76f15-5ced-4ddc-b409-7134ff3c332f}" ma:taxonomyMulti="true" ma:sspId="dbf393ec-c584-4b8d-8e77-20dadb2446ee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3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7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8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0de77e2-37bb-4c7a-ab4d-547915d99553" elementFormDefault="qualified">
    <xsd:import namespace="http://schemas.microsoft.com/office/2006/documentManagement/types"/>
    <xsd:import namespace="http://schemas.microsoft.com/office/infopath/2007/PartnerControls"/>
    <xsd:element name="TaxCatchAll" ma:index="12" nillable="true" ma:displayName="Taxonomy Catch All Column" ma:hidden="true" ma:list="{24e01dc6-12f5-4119-ba22-46abcd2e9c3e}" ma:internalName="TaxCatchAll" ma:showField="CatchAllData" ma:web="40de77e2-37bb-4c7a-ab4d-547915d99553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9" nillable="true" ma:displayName="Compartido con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0" nillable="true" ma:displayName="Detalles de uso compartido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ni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388FF4DC-7099-47B0-9A06-869F2B47DE10}">
  <ds:schemaRefs>
    <ds:schemaRef ds:uri="http://purl.org/dc/elements/1.1/"/>
    <ds:schemaRef ds:uri="http://schemas.openxmlformats.org/package/2006/metadata/core-properties"/>
    <ds:schemaRef ds:uri="730269a7-69c5-483f-a552-e74dab880ae2"/>
    <ds:schemaRef ds:uri="http://purl.org/dc/terms/"/>
    <ds:schemaRef ds:uri="40de77e2-37bb-4c7a-ab4d-547915d99553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  <ds:schemaRef ds:uri="http://www.w3.org/XML/1998/namespace"/>
    <ds:schemaRef ds:uri="http://purl.org/dc/dcmitype/"/>
  </ds:schemaRefs>
</ds:datastoreItem>
</file>

<file path=customXml/itemProps2.xml><?xml version="1.0" encoding="utf-8"?>
<ds:datastoreItem xmlns:ds="http://schemas.openxmlformats.org/officeDocument/2006/customXml" ds:itemID="{F7CC3753-1878-4F2B-8E45-C4B1A9FCBF9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30269a7-69c5-483f-a552-e74dab880ae2"/>
    <ds:schemaRef ds:uri="40de77e2-37bb-4c7a-ab4d-547915d9955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EC649C4-CC34-4A48-BF83-E5CD67614405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8</vt:i4>
      </vt:variant>
      <vt:variant>
        <vt:lpstr>Rangos con nombre</vt:lpstr>
      </vt:variant>
      <vt:variant>
        <vt:i4>1</vt:i4>
      </vt:variant>
    </vt:vector>
  </HeadingPairs>
  <TitlesOfParts>
    <vt:vector size="9" baseType="lpstr">
      <vt:lpstr>Formula de ajuste</vt:lpstr>
      <vt:lpstr>MO</vt:lpstr>
      <vt:lpstr>V</vt:lpstr>
      <vt:lpstr>MO 644-12 23-24</vt:lpstr>
      <vt:lpstr>GO</vt:lpstr>
      <vt:lpstr>TC</vt:lpstr>
      <vt:lpstr>IPIM</vt:lpstr>
      <vt:lpstr>IPIM2</vt:lpstr>
      <vt:lpstr>'Formula de ajuste'!_Toc530146711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mralle</dc:creator>
  <cp:lastModifiedBy>Calanni, Eduardo Salvador</cp:lastModifiedBy>
  <dcterms:created xsi:type="dcterms:W3CDTF">2017-08-31T18:24:01Z</dcterms:created>
  <dcterms:modified xsi:type="dcterms:W3CDTF">2024-05-21T19:50:37Z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0x010100CFAFEA61DE254B44B363149992BD50B3</vt:lpwstr>
  </property>
  <property fmtid="{D5CDD505-2E9C-101B-9397-08002B2CF9AE}" pid="3" name="MediaServiceImageTags">
    <vt:lpwstr/>
  </property>
</Properties>
</file>